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259" documentId="8_{EDBE99E1-A9D8-478E-A3FF-5E89F8F9C836}" xr6:coauthVersionLast="47" xr6:coauthVersionMax="47" xr10:uidLastSave="{EE664BEA-0C36-46DC-91FE-BA1C1E20648C}"/>
  <bookViews>
    <workbookView xWindow="-120" yWindow="-120" windowWidth="29040" windowHeight="15720" xr2:uid="{93A2556B-31A5-469F-8582-7AB25D32DAAC}"/>
  </bookViews>
  <sheets>
    <sheet name="Cover Page" sheetId="14" r:id="rId1"/>
    <sheet name="READ ME" sheetId="9" r:id="rId2"/>
    <sheet name="Inputs" sheetId="6" r:id="rId3"/>
    <sheet name="Exposure " sheetId="11" r:id="rId4"/>
    <sheet name="Risk Estimates" sheetId="12" r:id="rId5"/>
  </sheets>
  <definedNames>
    <definedName name="_xlnm._FilterDatabase" localSheetId="4" hidden="1">'Risk Estimates'!$A$8:$O$24</definedName>
    <definedName name="_xlnm.Print_Area" localSheetId="2">Inputs!$A$1:$D$32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4" i="12" l="1"/>
  <c r="G24" i="12"/>
  <c r="F24" i="12"/>
  <c r="E24" i="12"/>
  <c r="K23" i="12"/>
  <c r="J23" i="12"/>
  <c r="I23" i="12"/>
  <c r="H23" i="12"/>
  <c r="G23" i="12"/>
  <c r="E23" i="12"/>
  <c r="J22" i="12"/>
  <c r="G22" i="12"/>
  <c r="F22" i="12"/>
  <c r="E22" i="12"/>
  <c r="P25" i="11"/>
  <c r="P24" i="12" s="1"/>
  <c r="O25" i="11"/>
  <c r="O24" i="12" s="1"/>
  <c r="N25" i="11"/>
  <c r="N24" i="12" s="1"/>
  <c r="M25" i="11"/>
  <c r="M24" i="12" s="1"/>
  <c r="L25" i="11"/>
  <c r="L24" i="12" s="1"/>
  <c r="K25" i="11"/>
  <c r="K24" i="12" s="1"/>
  <c r="J25" i="11"/>
  <c r="J24" i="12" s="1"/>
  <c r="I25" i="11"/>
  <c r="I24" i="12" s="1"/>
  <c r="H25" i="11"/>
  <c r="G25" i="11"/>
  <c r="F25" i="11"/>
  <c r="E25" i="11"/>
  <c r="P24" i="11"/>
  <c r="P23" i="12" s="1"/>
  <c r="O24" i="11"/>
  <c r="O23" i="12" s="1"/>
  <c r="N24" i="11"/>
  <c r="N23" i="12" s="1"/>
  <c r="M24" i="11"/>
  <c r="M23" i="12" s="1"/>
  <c r="L24" i="11"/>
  <c r="L23" i="12" s="1"/>
  <c r="K24" i="11"/>
  <c r="J24" i="11"/>
  <c r="I24" i="11"/>
  <c r="H24" i="11"/>
  <c r="G24" i="11"/>
  <c r="F24" i="11"/>
  <c r="F23" i="12" s="1"/>
  <c r="E24" i="11"/>
  <c r="P23" i="11"/>
  <c r="P22" i="12" s="1"/>
  <c r="O23" i="11"/>
  <c r="O22" i="12" s="1"/>
  <c r="N23" i="11"/>
  <c r="N22" i="12" s="1"/>
  <c r="M23" i="11"/>
  <c r="M22" i="12" s="1"/>
  <c r="L23" i="11"/>
  <c r="L22" i="12" s="1"/>
  <c r="K23" i="11"/>
  <c r="K22" i="12" s="1"/>
  <c r="J23" i="11"/>
  <c r="I23" i="11"/>
  <c r="I22" i="12" s="1"/>
  <c r="H23" i="11"/>
  <c r="H22" i="12" s="1"/>
  <c r="G23" i="11"/>
  <c r="F23" i="11"/>
  <c r="E23" i="11"/>
  <c r="D19" i="12"/>
  <c r="C19" i="12"/>
  <c r="H20" i="11" l="1"/>
  <c r="B10" i="12"/>
  <c r="C10" i="12"/>
  <c r="D10" i="12"/>
  <c r="B11" i="12"/>
  <c r="C11" i="12"/>
  <c r="D11" i="12"/>
  <c r="B12" i="12"/>
  <c r="C12" i="12"/>
  <c r="D12" i="12"/>
  <c r="B13" i="12"/>
  <c r="C13" i="12"/>
  <c r="D13" i="12"/>
  <c r="B14" i="12"/>
  <c r="C14" i="12"/>
  <c r="D14" i="12"/>
  <c r="B15" i="12"/>
  <c r="C15" i="12"/>
  <c r="B16" i="12"/>
  <c r="C16" i="12"/>
  <c r="B17" i="12"/>
  <c r="C17" i="12"/>
  <c r="B18" i="12"/>
  <c r="C18" i="12"/>
  <c r="B19" i="12"/>
  <c r="B20" i="12"/>
  <c r="C20" i="12"/>
  <c r="D20" i="12"/>
  <c r="B21" i="12"/>
  <c r="C21" i="12"/>
  <c r="D21" i="12"/>
  <c r="D9" i="12"/>
  <c r="C9" i="12"/>
  <c r="B9" i="12"/>
  <c r="E21" i="12" l="1"/>
  <c r="E22" i="11"/>
  <c r="G22" i="11"/>
  <c r="G21" i="12" s="1"/>
  <c r="H22" i="11"/>
  <c r="H21" i="12" s="1"/>
  <c r="I22" i="11"/>
  <c r="I21" i="12" s="1"/>
  <c r="J22" i="11"/>
  <c r="J21" i="12" s="1"/>
  <c r="K22" i="11"/>
  <c r="K21" i="12" s="1"/>
  <c r="M22" i="11"/>
  <c r="M21" i="12" s="1"/>
  <c r="N22" i="11"/>
  <c r="N21" i="12" s="1"/>
  <c r="O22" i="11"/>
  <c r="O21" i="12" s="1"/>
  <c r="P22" i="11"/>
  <c r="P21" i="12" s="1"/>
  <c r="E21" i="11"/>
  <c r="G21" i="11"/>
  <c r="G20" i="12" s="1"/>
  <c r="H21" i="11"/>
  <c r="H20" i="12" s="1"/>
  <c r="I21" i="11"/>
  <c r="I20" i="12" s="1"/>
  <c r="J21" i="11"/>
  <c r="J20" i="12" s="1"/>
  <c r="K21" i="11"/>
  <c r="K20" i="12" s="1"/>
  <c r="M21" i="11"/>
  <c r="M20" i="12" s="1"/>
  <c r="N21" i="11"/>
  <c r="N20" i="12" s="1"/>
  <c r="O21" i="11"/>
  <c r="O20" i="12" s="1"/>
  <c r="P21" i="11"/>
  <c r="P20" i="12" s="1"/>
  <c r="E20" i="12"/>
  <c r="E20" i="11"/>
  <c r="H19" i="12"/>
  <c r="I20" i="11"/>
  <c r="I19" i="12" s="1"/>
  <c r="J20" i="11"/>
  <c r="J19" i="12" s="1"/>
  <c r="K20" i="11"/>
  <c r="K19" i="12" s="1"/>
  <c r="N20" i="11"/>
  <c r="N19" i="12" s="1"/>
  <c r="O20" i="11"/>
  <c r="O19" i="12" s="1"/>
  <c r="P20" i="11"/>
  <c r="P19" i="12" s="1"/>
  <c r="E19" i="12"/>
  <c r="M20" i="11" l="1"/>
  <c r="M19" i="12" s="1"/>
  <c r="G20" i="11"/>
  <c r="G19" i="12" s="1"/>
  <c r="D19" i="11" l="1"/>
  <c r="D18" i="12" s="1"/>
  <c r="E18" i="12" s="1"/>
  <c r="D18" i="11"/>
  <c r="D17" i="12" s="1"/>
  <c r="E17" i="12" s="1"/>
  <c r="D17" i="11"/>
  <c r="D16" i="12" s="1"/>
  <c r="E16" i="12" s="1"/>
  <c r="D16" i="11"/>
  <c r="D15" i="12" s="1"/>
  <c r="E15" i="12" s="1"/>
  <c r="E14" i="12"/>
  <c r="E13" i="12"/>
  <c r="E12" i="12"/>
  <c r="E11" i="12"/>
  <c r="E10" i="12"/>
  <c r="E9" i="12"/>
  <c r="E16" i="11" l="1"/>
  <c r="P11" i="11" l="1"/>
  <c r="P10" i="12" s="1"/>
  <c r="P12" i="11"/>
  <c r="P11" i="12" s="1"/>
  <c r="P13" i="11"/>
  <c r="P12" i="12" s="1"/>
  <c r="P14" i="11"/>
  <c r="P13" i="12" s="1"/>
  <c r="P15" i="11"/>
  <c r="P14" i="12" s="1"/>
  <c r="P16" i="11"/>
  <c r="P15" i="12" s="1"/>
  <c r="P17" i="11"/>
  <c r="P16" i="12" s="1"/>
  <c r="P18" i="11"/>
  <c r="P17" i="12" s="1"/>
  <c r="P19" i="11"/>
  <c r="P18" i="12" s="1"/>
  <c r="P10" i="11"/>
  <c r="P9" i="12" s="1"/>
  <c r="J11" i="11"/>
  <c r="J10" i="12" s="1"/>
  <c r="J12" i="11"/>
  <c r="J11" i="12" s="1"/>
  <c r="J13" i="11"/>
  <c r="J12" i="12" s="1"/>
  <c r="J14" i="11"/>
  <c r="J13" i="12" s="1"/>
  <c r="J15" i="11"/>
  <c r="J14" i="12" s="1"/>
  <c r="J16" i="11"/>
  <c r="J15" i="12" s="1"/>
  <c r="J17" i="11"/>
  <c r="J16" i="12" s="1"/>
  <c r="J18" i="11"/>
  <c r="J17" i="12" s="1"/>
  <c r="J19" i="11"/>
  <c r="J18" i="12" s="1"/>
  <c r="J10" i="11"/>
  <c r="J9" i="12" s="1"/>
  <c r="O19" i="11"/>
  <c r="O18" i="12" s="1"/>
  <c r="N19" i="11"/>
  <c r="N18" i="12" s="1"/>
  <c r="M19" i="11"/>
  <c r="M18" i="12" s="1"/>
  <c r="K19" i="11"/>
  <c r="K18" i="12" s="1"/>
  <c r="I19" i="11"/>
  <c r="I18" i="12" s="1"/>
  <c r="H19" i="11"/>
  <c r="H18" i="12" s="1"/>
  <c r="G19" i="11"/>
  <c r="G18" i="12" s="1"/>
  <c r="E19" i="11"/>
  <c r="E17" i="11"/>
  <c r="H17" i="11" s="1"/>
  <c r="H16" i="12" s="1"/>
  <c r="I16" i="11"/>
  <c r="I15" i="12" s="1"/>
  <c r="E14" i="11"/>
  <c r="E15" i="11"/>
  <c r="N16" i="11"/>
  <c r="N15" i="12" s="1"/>
  <c r="E18" i="11"/>
  <c r="I18" i="11" s="1"/>
  <c r="I17" i="12" s="1"/>
  <c r="I17" i="11" l="1"/>
  <c r="I16" i="12" s="1"/>
  <c r="K17" i="11"/>
  <c r="K16" i="12" s="1"/>
  <c r="N17" i="11"/>
  <c r="N16" i="12" s="1"/>
  <c r="O17" i="11"/>
  <c r="O16" i="12" s="1"/>
  <c r="M17" i="11"/>
  <c r="M16" i="12" s="1"/>
  <c r="G17" i="11"/>
  <c r="G16" i="12" s="1"/>
  <c r="M16" i="11"/>
  <c r="M15" i="12" s="1"/>
  <c r="K18" i="11"/>
  <c r="K17" i="12" s="1"/>
  <c r="K16" i="11"/>
  <c r="K15" i="12" s="1"/>
  <c r="M18" i="11"/>
  <c r="M17" i="12" s="1"/>
  <c r="G18" i="11"/>
  <c r="G17" i="12" s="1"/>
  <c r="N18" i="11"/>
  <c r="N17" i="12" s="1"/>
  <c r="G16" i="11"/>
  <c r="G15" i="12" s="1"/>
  <c r="H18" i="11"/>
  <c r="H17" i="12" s="1"/>
  <c r="H16" i="11"/>
  <c r="H15" i="12" s="1"/>
  <c r="O16" i="11"/>
  <c r="O15" i="12" s="1"/>
  <c r="O18" i="11"/>
  <c r="O17" i="12" s="1"/>
  <c r="E13" i="11" l="1"/>
  <c r="E12" i="11"/>
  <c r="E11" i="11"/>
  <c r="E10" i="11"/>
  <c r="G10" i="11"/>
  <c r="H10" i="11"/>
  <c r="I10" i="11"/>
  <c r="K10" i="11"/>
  <c r="M10" i="11"/>
  <c r="N10" i="11"/>
  <c r="O10" i="11"/>
  <c r="G11" i="11"/>
  <c r="H11" i="11"/>
  <c r="I11" i="11"/>
  <c r="K11" i="11"/>
  <c r="M11" i="11"/>
  <c r="N11" i="11"/>
  <c r="O11" i="11"/>
  <c r="G12" i="11"/>
  <c r="H12" i="11"/>
  <c r="I12" i="11"/>
  <c r="K12" i="11"/>
  <c r="M12" i="11"/>
  <c r="N12" i="11"/>
  <c r="O12" i="11"/>
  <c r="G13" i="11"/>
  <c r="H13" i="11"/>
  <c r="I13" i="11"/>
  <c r="K13" i="11"/>
  <c r="M13" i="11"/>
  <c r="N13" i="11"/>
  <c r="O13" i="11"/>
  <c r="G14" i="11"/>
  <c r="H14" i="11"/>
  <c r="I14" i="11"/>
  <c r="I13" i="12" s="1"/>
  <c r="K14" i="11"/>
  <c r="M14" i="11"/>
  <c r="N14" i="11"/>
  <c r="O14" i="11"/>
  <c r="G15" i="11"/>
  <c r="G14" i="12" s="1"/>
  <c r="H15" i="11"/>
  <c r="I15" i="11"/>
  <c r="K15" i="11"/>
  <c r="M15" i="11"/>
  <c r="N15" i="11"/>
  <c r="O15" i="11"/>
  <c r="M13" i="12" l="1"/>
  <c r="N13" i="12"/>
  <c r="O13" i="12"/>
  <c r="M14" i="12"/>
  <c r="N14" i="12"/>
  <c r="O14" i="12"/>
  <c r="G13" i="12"/>
  <c r="H13" i="12"/>
  <c r="K13" i="12"/>
  <c r="H14" i="12"/>
  <c r="I14" i="12"/>
  <c r="K14" i="12"/>
  <c r="K10" i="12" l="1"/>
  <c r="K11" i="12"/>
  <c r="K12" i="12"/>
  <c r="K9" i="12"/>
  <c r="O10" i="12" l="1"/>
  <c r="O11" i="12"/>
  <c r="O12" i="12"/>
  <c r="O9" i="12"/>
  <c r="N10" i="12"/>
  <c r="N11" i="12"/>
  <c r="N12" i="12"/>
  <c r="M10" i="12"/>
  <c r="M11" i="12"/>
  <c r="M12" i="12"/>
  <c r="N9" i="12"/>
  <c r="M9" i="12"/>
  <c r="H10" i="12"/>
  <c r="I10" i="12"/>
  <c r="H11" i="12"/>
  <c r="I11" i="12"/>
  <c r="H12" i="12"/>
  <c r="I12" i="12"/>
  <c r="I9" i="12"/>
  <c r="H9" i="12"/>
  <c r="G10" i="12"/>
  <c r="G11" i="12"/>
  <c r="G12" i="12"/>
  <c r="G9" i="12"/>
  <c r="C23" i="6" l="1"/>
  <c r="B23" i="6"/>
  <c r="F22" i="11" l="1"/>
  <c r="F21" i="12" s="1"/>
  <c r="F21" i="11"/>
  <c r="F20" i="12" s="1"/>
  <c r="F20" i="11"/>
  <c r="F19" i="12" s="1"/>
  <c r="F19" i="11"/>
  <c r="F18" i="12" s="1"/>
  <c r="F17" i="11"/>
  <c r="F16" i="12" s="1"/>
  <c r="F16" i="11"/>
  <c r="F15" i="12" s="1"/>
  <c r="F18" i="11"/>
  <c r="F17" i="12" s="1"/>
  <c r="F11" i="11"/>
  <c r="F10" i="12" s="1"/>
  <c r="F15" i="11"/>
  <c r="F14" i="12" s="1"/>
  <c r="F10" i="11"/>
  <c r="F9" i="12" s="1"/>
  <c r="F14" i="11"/>
  <c r="F13" i="12" s="1"/>
  <c r="F12" i="11"/>
  <c r="F11" i="12" s="1"/>
  <c r="F13" i="11"/>
  <c r="F12" i="12" s="1"/>
  <c r="L22" i="11"/>
  <c r="L21" i="12" s="1"/>
  <c r="L20" i="11"/>
  <c r="L19" i="12" s="1"/>
  <c r="L21" i="11"/>
  <c r="L20" i="12" s="1"/>
  <c r="L19" i="11"/>
  <c r="L18" i="12" s="1"/>
  <c r="L16" i="11"/>
  <c r="L15" i="12" s="1"/>
  <c r="L18" i="11"/>
  <c r="L17" i="12" s="1"/>
  <c r="L17" i="11"/>
  <c r="L16" i="12" s="1"/>
  <c r="L13" i="11"/>
  <c r="L12" i="12" s="1"/>
  <c r="L10" i="11"/>
  <c r="L9" i="12" s="1"/>
  <c r="L14" i="11"/>
  <c r="L13" i="12" s="1"/>
  <c r="L12" i="11"/>
  <c r="L11" i="12" s="1"/>
  <c r="L11" i="11"/>
  <c r="L10" i="12" s="1"/>
  <c r="L15" i="11"/>
  <c r="L14" i="12" s="1"/>
</calcChain>
</file>

<file path=xl/sharedStrings.xml><?xml version="1.0" encoding="utf-8"?>
<sst xmlns="http://schemas.openxmlformats.org/spreadsheetml/2006/main" count="151" uniqueCount="105">
  <si>
    <t>Fish Ingestion Risk Calculator for Dibutyl Phthalate (DBP)</t>
  </si>
  <si>
    <t>CASRN: 84-74-2</t>
  </si>
  <si>
    <t>December 2025</t>
  </si>
  <si>
    <t>Inputs</t>
  </si>
  <si>
    <t>Details</t>
  </si>
  <si>
    <t>SWC</t>
  </si>
  <si>
    <t>According to EFAST guidance, "the distinction between acute and chronic fish ingestion is made on the basis of daily ingestion rate. The mean long-term fish ingestion rate is used to calculate chronic exposures and the mean serving size is used to calculate acute fish ingestion exposures for adults. This is in contrast to drinking water estimates, where the distinction between acute and chronic values is made on the basis of stream flows and on ingestion rates. The reason for this difference is that it takes time for chemical concentrations to accumulate in fish; therefore, the harmonic mean flow is used to calculate concentrations for both acute and chronic scenarios. It is not appropriate to use a very low streamflow value that occurs rarely as the basis for calculating a chemical residue in fish."</t>
  </si>
  <si>
    <t>BAF</t>
  </si>
  <si>
    <t xml:space="preserve">BAF is used because it considers exposure from the water column </t>
  </si>
  <si>
    <t>Fish Ingestion Rate</t>
  </si>
  <si>
    <t>Age Group*</t>
  </si>
  <si>
    <r>
      <t>Mean BW (kg)</t>
    </r>
    <r>
      <rPr>
        <b/>
        <i/>
        <vertAlign val="superscript"/>
        <sz val="11"/>
        <color rgb="FF000000"/>
        <rFont val="Calibri"/>
        <family val="2"/>
        <scheme val="minor"/>
      </rPr>
      <t>a</t>
    </r>
  </si>
  <si>
    <t>Fish Ingestion Rate (g/kg-day)</t>
  </si>
  <si>
    <t>50th Percentile</t>
  </si>
  <si>
    <t>90th percentile</t>
  </si>
  <si>
    <r>
      <t>Infant (&lt;1 year)</t>
    </r>
    <r>
      <rPr>
        <i/>
        <vertAlign val="superscript"/>
        <sz val="11"/>
        <color rgb="FF000000"/>
        <rFont val="Calibri"/>
        <family val="2"/>
        <scheme val="minor"/>
      </rPr>
      <t>b</t>
    </r>
  </si>
  <si>
    <t>N/A</t>
  </si>
  <si>
    <r>
      <rPr>
        <sz val="11"/>
        <color rgb="FF000000"/>
        <rFont val="Calibri"/>
        <family val="2"/>
        <scheme val="minor"/>
      </rPr>
      <t>Young toddler (1 to &lt;2 years)</t>
    </r>
    <r>
      <rPr>
        <i/>
        <vertAlign val="superscript"/>
        <sz val="11"/>
        <color rgb="FF000000"/>
        <rFont val="Calibri"/>
        <family val="2"/>
        <scheme val="minor"/>
      </rPr>
      <t>b</t>
    </r>
  </si>
  <si>
    <t>Table 20a. 50th and 90th percentile IR is 0.6 and 4.7, respectively. Divide by BW of 11.4 to derive IR in g/kg-day</t>
  </si>
  <si>
    <r>
      <rPr>
        <sz val="11"/>
        <color rgb="FF000000"/>
        <rFont val="Calibri"/>
        <family val="2"/>
        <scheme val="minor"/>
      </rPr>
      <t>Toddler (2 to &lt;3 years)</t>
    </r>
    <r>
      <rPr>
        <i/>
        <vertAlign val="superscript"/>
        <sz val="11"/>
        <color rgb="FF000000"/>
        <rFont val="Calibri"/>
        <family val="2"/>
        <scheme val="minor"/>
      </rPr>
      <t>b</t>
    </r>
  </si>
  <si>
    <t>Table 20a. 50th and 90th percentile IR is 0.6 and 4.7, respectively. Divide by BW of 13.8 to derive IR in g/kg-day</t>
  </si>
  <si>
    <r>
      <rPr>
        <sz val="11"/>
        <color rgb="FF000000"/>
        <rFont val="Calibri"/>
        <family val="2"/>
        <scheme val="minor"/>
      </rPr>
      <t>Small child (3 to &lt;6 years)</t>
    </r>
    <r>
      <rPr>
        <i/>
        <vertAlign val="superscript"/>
        <sz val="11"/>
        <color rgb="FF000000"/>
        <rFont val="Calibri"/>
        <family val="2"/>
        <scheme val="minor"/>
      </rPr>
      <t>b</t>
    </r>
  </si>
  <si>
    <t>Table 20a. 50th and 90th percentile IR is 0.7 and 5.8, respectively. Divide by BW of 18.6 to derive IR in g/kg-day</t>
  </si>
  <si>
    <r>
      <rPr>
        <sz val="11"/>
        <color rgb="FF000000"/>
        <rFont val="Calibri"/>
        <family val="2"/>
        <scheme val="minor"/>
      </rPr>
      <t>Child (6 to &lt;11 years)</t>
    </r>
    <r>
      <rPr>
        <i/>
        <vertAlign val="superscript"/>
        <sz val="11"/>
        <color rgb="FF000000"/>
        <rFont val="Calibri"/>
        <family val="2"/>
        <scheme val="minor"/>
      </rPr>
      <t>b</t>
    </r>
  </si>
  <si>
    <t>Table 20a. 50th and 90th percentile IR is 1.1 and 7.7, respectively. Divide by BW of 31.8 to derive IR in g/kg-day</t>
  </si>
  <si>
    <r>
      <rPr>
        <sz val="11"/>
        <color rgb="FF000000"/>
        <rFont val="Calibri"/>
        <family val="2"/>
        <scheme val="minor"/>
      </rPr>
      <t>Teen (11 to &lt;16 years)</t>
    </r>
    <r>
      <rPr>
        <i/>
        <vertAlign val="superscript"/>
        <sz val="11"/>
        <color rgb="FF000000"/>
        <rFont val="Calibri"/>
        <family val="2"/>
        <scheme val="minor"/>
      </rPr>
      <t>b</t>
    </r>
  </si>
  <si>
    <t>Table 20a. 50th and 90th percentile IR is 1.1 and 8.3, respectively. Divide by BW of 56.8 to derive IR in g/kg-day</t>
  </si>
  <si>
    <r>
      <rPr>
        <sz val="11"/>
        <color rgb="FF000000"/>
        <rFont val="Calibri"/>
        <family val="2"/>
        <scheme val="minor"/>
      </rPr>
      <t>Adult (16 to &lt;70 years)</t>
    </r>
    <r>
      <rPr>
        <i/>
        <vertAlign val="superscript"/>
        <sz val="11"/>
        <color rgb="FF000000"/>
        <rFont val="Calibri"/>
        <family val="2"/>
        <scheme val="minor"/>
      </rPr>
      <t>c</t>
    </r>
  </si>
  <si>
    <r>
      <t xml:space="preserve">Even though Table 9a is for adults </t>
    </r>
    <r>
      <rPr>
        <sz val="11"/>
        <color theme="1"/>
        <rFont val="Calibri"/>
        <family val="2"/>
      </rPr>
      <t>≥</t>
    </r>
    <r>
      <rPr>
        <sz val="11"/>
        <color theme="1"/>
        <rFont val="Calibri"/>
        <family val="2"/>
        <scheme val="minor"/>
      </rPr>
      <t>21, those rates were used and divided by 80 kg. The 90th percentile rate is 22 and not sure where HBCD got 22.2. TCEP used 22.2 as well, but it's a minor difference.</t>
    </r>
  </si>
  <si>
    <r>
      <rPr>
        <sz val="11"/>
        <color rgb="FF000000"/>
        <rFont val="Calibri"/>
        <family val="2"/>
        <scheme val="minor"/>
      </rPr>
      <t>Subsistence fisher (adult)</t>
    </r>
    <r>
      <rPr>
        <i/>
        <vertAlign val="superscript"/>
        <sz val="11"/>
        <color rgb="FF000000"/>
        <rFont val="Calibri"/>
        <family val="2"/>
        <scheme val="minor"/>
      </rPr>
      <t>d</t>
    </r>
  </si>
  <si>
    <r>
      <rPr>
        <i/>
        <vertAlign val="superscript"/>
        <sz val="11"/>
        <color rgb="FF000000"/>
        <rFont val="Calibri"/>
        <family val="2"/>
        <scheme val="minor"/>
      </rPr>
      <t>a</t>
    </r>
    <r>
      <rPr>
        <sz val="11"/>
        <color rgb="FF000000"/>
        <rFont val="Calibri"/>
        <family val="2"/>
        <scheme val="minor"/>
      </rPr>
      <t xml:space="preserve"> {U.S. EPA, 2011, 786546}, Table 8-1</t>
    </r>
  </si>
  <si>
    <r>
      <rPr>
        <vertAlign val="superscript"/>
        <sz val="11"/>
        <color theme="1"/>
        <rFont val="Calibri"/>
        <family val="2"/>
        <scheme val="minor"/>
      </rPr>
      <t>b</t>
    </r>
    <r>
      <rPr>
        <sz val="11"/>
        <color theme="1"/>
        <rFont val="Calibri"/>
        <family val="2"/>
        <scheme val="minor"/>
      </rPr>
      <t xml:space="preserve"> {U.S. EPA, 2014, 3809132}, Table 20a</t>
    </r>
  </si>
  <si>
    <r>
      <rPr>
        <vertAlign val="superscript"/>
        <sz val="11"/>
        <color theme="1"/>
        <rFont val="Calibri"/>
        <family val="2"/>
        <scheme val="minor"/>
      </rPr>
      <t>c</t>
    </r>
    <r>
      <rPr>
        <sz val="11"/>
        <color theme="1"/>
        <rFont val="Calibri"/>
        <family val="2"/>
        <scheme val="minor"/>
      </rPr>
      <t xml:space="preserve"> {U.S. EPA, 2014, 3809132}, Table 9a</t>
    </r>
  </si>
  <si>
    <r>
      <rPr>
        <vertAlign val="superscript"/>
        <sz val="11"/>
        <color theme="1"/>
        <rFont val="Calibri"/>
        <family val="2"/>
        <scheme val="minor"/>
      </rPr>
      <t>d</t>
    </r>
    <r>
      <rPr>
        <sz val="11"/>
        <color theme="1"/>
        <rFont val="Calibri"/>
        <family val="2"/>
        <scheme val="minor"/>
      </rPr>
      <t xml:space="preserve"> {U.S. EPA, 2000, 19428}</t>
    </r>
  </si>
  <si>
    <t>*The IR in the OW publication is in g/day, and we wanted to account for BW by deriving an IR in g/kg-day. The BW for different age groups that are found in the Exposure Factors Handbook do not match the age groups for the IRs. As you pointed out, they are only for groups &lt;21 and &gt;21. See table below for details on how we derived our IRs. Despite including IRs for different age groups, we only used the adult IR because it was most conservative.</t>
  </si>
  <si>
    <t>Note: For subsistence fisher, we only have a single value and only for adults. Use the same ingestion rate for acute, chronic, and cancer estimates and vary the PODs to estimate acute, chronic, or cancer risks.</t>
  </si>
  <si>
    <t>ED and AT</t>
  </si>
  <si>
    <r>
      <t>The years within an age group (</t>
    </r>
    <r>
      <rPr>
        <i/>
        <sz val="11"/>
        <color theme="1"/>
        <rFont val="Calibri"/>
        <family val="2"/>
        <scheme val="minor"/>
      </rPr>
      <t>e.g.</t>
    </r>
    <r>
      <rPr>
        <sz val="11"/>
        <color theme="1"/>
        <rFont val="Calibri"/>
        <family val="2"/>
        <scheme val="minor"/>
      </rPr>
      <t xml:space="preserve">, 1 year for infants) was used for the exposure duration and averaging time, so they cancel out for ADR and ADD. </t>
    </r>
  </si>
  <si>
    <t>INPUTS SELECTED FOR EXPOSURE AND RISK EQUATIONS</t>
  </si>
  <si>
    <t>Exposure Inputs</t>
  </si>
  <si>
    <t>ADR/Acute</t>
  </si>
  <si>
    <t>ADD/Chronic</t>
  </si>
  <si>
    <t>Source / Notes</t>
  </si>
  <si>
    <t>SWC based on water solubility limit (µg/L)</t>
  </si>
  <si>
    <t>Howard et al. (1985)</t>
  </si>
  <si>
    <t>BAF (modeled, Arnot-Gobas) (L/kg)</t>
  </si>
  <si>
    <t>{U.S. EPA, 2024, 11799664}</t>
  </si>
  <si>
    <t>Empirical fish tissue conc (mg/kg)</t>
  </si>
  <si>
    <t>CF1 (mg/µg)</t>
  </si>
  <si>
    <t>CF2 (kg/g)</t>
  </si>
  <si>
    <t>ED (day for ADR, years for ADR, LADD)</t>
  </si>
  <si>
    <t>AT (day for ADR, years for ADR, LADD)</t>
  </si>
  <si>
    <t>Fish Ingestion Rate (IR) (g/kg-day, general population)</t>
  </si>
  <si>
    <t>Refer to ReadMe tab</t>
  </si>
  <si>
    <t>Infant (&lt;1 year)</t>
  </si>
  <si>
    <t>Young toddler (1 to &lt;2 years)</t>
  </si>
  <si>
    <t>Toddler (2 to &lt;3 years)</t>
  </si>
  <si>
    <t>Small child (3 to &lt;6 years)</t>
  </si>
  <si>
    <t>Child (6 to &lt;11 years)</t>
  </si>
  <si>
    <t>Teen ( 11 to &lt; 16 years)</t>
  </si>
  <si>
    <t xml:space="preserve">Adult (16 to &lt;70 years) </t>
  </si>
  <si>
    <t>Fish Ingestion Rate (IR) (g/kg-day, subsistence fisher)</t>
  </si>
  <si>
    <t>Adult (16-&lt;70 years)</t>
  </si>
  <si>
    <t>Fish Ingestion Rate (IR)(g/kg-day, tribal population)</t>
  </si>
  <si>
    <t>Adult (current, 16+ years)</t>
  </si>
  <si>
    <t>U.S. EPA (2011)</t>
  </si>
  <si>
    <t>Adult (current, 95th percentile, 18+ years)</t>
  </si>
  <si>
    <t>Polissar et al. (2016)</t>
  </si>
  <si>
    <t>Adult (heritage)</t>
  </si>
  <si>
    <t>Hazard Values</t>
  </si>
  <si>
    <t>PODs (mg/kg-day for non-cancer)</t>
  </si>
  <si>
    <t>Benchmark</t>
  </si>
  <si>
    <t>Data Source</t>
  </si>
  <si>
    <t>Flow Rate (m3/d)</t>
  </si>
  <si>
    <t>Wastewater Treatment (% removal)</t>
  </si>
  <si>
    <t>Water Conc. (µg/L)</t>
  </si>
  <si>
    <t>Fish Tissue Conc. (mg/kg)</t>
  </si>
  <si>
    <t>ADR, Adults</t>
  </si>
  <si>
    <t>ADR, Toddler 1 to &lt;2 Years</t>
  </si>
  <si>
    <t xml:space="preserve">ADD, Adults </t>
  </si>
  <si>
    <t>Gen Pop, 90th IR</t>
  </si>
  <si>
    <t>Subsistence Fisher</t>
  </si>
  <si>
    <t>Tribal, Current Mean</t>
  </si>
  <si>
    <t>Tribal, Current 95th</t>
  </si>
  <si>
    <t>Tribal, Heritage</t>
  </si>
  <si>
    <t>Gen Pop, Mean IR</t>
  </si>
  <si>
    <t>Water solubility limit</t>
  </si>
  <si>
    <t>-</t>
  </si>
  <si>
    <t>Highest monitored surface water</t>
  </si>
  <si>
    <t>Application of paints and coatings, HE, Multimedia (GS P50 flow)</t>
  </si>
  <si>
    <t>Application of paints and coatings, HE, Multimedia (GS P75 flow)</t>
  </si>
  <si>
    <t>Application of paints and coatings, HE, Multimedia (GS P90 flow)</t>
  </si>
  <si>
    <t>Waste handling, treatment, disposal (TRI)</t>
  </si>
  <si>
    <t>Use of lubricants, HE, Water only (Generic Scenario P50 flow)</t>
  </si>
  <si>
    <t>Use of lubricants, HE, Water only (Generic Scenario P75 flow)</t>
  </si>
  <si>
    <t>Use of lubricants, HE, Water only (Generic Scenario P90 flow)</t>
  </si>
  <si>
    <t>Manufacturing, HE, Multimedia (Generic Scenario P50 flow)</t>
  </si>
  <si>
    <t>Manufacturing, HE, Multimedia (Generic Scenario P75 flow)</t>
  </si>
  <si>
    <t>Manufacturing, HE, Multimedia (Generic Scenario P90 flow)</t>
  </si>
  <si>
    <t>Flow Rate</t>
  </si>
  <si>
    <t xml:space="preserve">Acute MOEs, Adults </t>
  </si>
  <si>
    <t>Acute MOE, Toddler (1 to &lt;2 Years)</t>
  </si>
  <si>
    <t>Chronic MOEs</t>
  </si>
  <si>
    <t>Gen Pop,
90th IR</t>
  </si>
  <si>
    <t>Tribal,
Current Mean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</si>
</sst>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mmmm\ yyyy"/>
  </numFmts>
  <fonts count="22" x14ac:knownFonts="1">
    <font>
      <sz val="11"/>
      <color theme="1"/>
      <name val="Calibri"/>
      <family val="2"/>
      <scheme val="minor"/>
    </font>
    <font>
      <b/>
      <sz val="11"/>
      <color theme="1"/>
      <name val="Calibri"/>
      <family val="2"/>
      <scheme val="minor"/>
    </font>
    <font>
      <vertAlign val="superscript"/>
      <sz val="11"/>
      <color theme="1"/>
      <name val="Calibri"/>
      <family val="2"/>
      <scheme val="minor"/>
    </font>
    <font>
      <sz val="8"/>
      <name val="Calibri"/>
      <family val="2"/>
      <scheme val="minor"/>
    </font>
    <font>
      <sz val="10"/>
      <color rgb="FF000000"/>
      <name val="Times New Roman"/>
      <family val="1"/>
    </font>
    <font>
      <sz val="11"/>
      <color theme="1"/>
      <name val="Times New Roman"/>
      <family val="1"/>
    </font>
    <font>
      <b/>
      <i/>
      <sz val="14"/>
      <color theme="1"/>
      <name val="Times New Roman"/>
      <family val="1"/>
    </font>
    <font>
      <sz val="11"/>
      <color rgb="FFFF0000"/>
      <name val="Calibri"/>
      <family val="2"/>
      <scheme val="minor"/>
    </font>
    <font>
      <sz val="11"/>
      <name val="Calibri"/>
      <family val="2"/>
      <scheme val="minor"/>
    </font>
    <font>
      <b/>
      <sz val="14"/>
      <color theme="1"/>
      <name val="Calibri"/>
      <family val="2"/>
      <scheme val="minor"/>
    </font>
    <font>
      <sz val="11"/>
      <color rgb="FFFF0000"/>
      <name val="Times New Roman"/>
      <family val="1"/>
    </font>
    <font>
      <i/>
      <sz val="11"/>
      <color theme="1"/>
      <name val="Calibri"/>
      <family val="2"/>
      <scheme val="minor"/>
    </font>
    <font>
      <sz val="11"/>
      <color theme="1"/>
      <name val="Calibri"/>
      <family val="2"/>
    </font>
    <font>
      <b/>
      <sz val="11"/>
      <color rgb="FF000000"/>
      <name val="Calibri"/>
      <family val="2"/>
      <scheme val="minor"/>
    </font>
    <font>
      <sz val="11"/>
      <color rgb="FF000000"/>
      <name val="Calibri"/>
      <family val="2"/>
      <scheme val="minor"/>
    </font>
    <font>
      <b/>
      <i/>
      <vertAlign val="superscript"/>
      <sz val="11"/>
      <color rgb="FF000000"/>
      <name val="Calibri"/>
      <family val="2"/>
      <scheme val="minor"/>
    </font>
    <font>
      <i/>
      <vertAlign val="superscript"/>
      <sz val="11"/>
      <color rgb="FF000000"/>
      <name val="Calibri"/>
      <family val="2"/>
      <scheme val="minor"/>
    </font>
    <font>
      <u/>
      <sz val="11"/>
      <color theme="10"/>
      <name val="Calibri"/>
      <family val="2"/>
      <scheme val="minor"/>
    </font>
    <font>
      <sz val="11"/>
      <color theme="1"/>
      <name val="Calibri"/>
      <family val="2"/>
      <scheme val="minor"/>
    </font>
    <font>
      <b/>
      <sz val="11"/>
      <name val="Calibri"/>
      <family val="2"/>
      <scheme val="minor"/>
    </font>
    <font>
      <b/>
      <sz val="18"/>
      <color theme="1"/>
      <name val="Times New Roman"/>
      <family val="1"/>
    </font>
    <font>
      <sz val="12"/>
      <color theme="1"/>
      <name val="Times New Roman"/>
      <family val="1"/>
    </font>
  </fonts>
  <fills count="10">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4" tint="0.79998168889431442"/>
        <bgColor indexed="65"/>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rgb="FF000000"/>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thin">
        <color indexed="64"/>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indexed="64"/>
      </right>
      <top style="thin">
        <color rgb="FF000000"/>
      </top>
      <bottom/>
      <diagonal/>
    </border>
    <border>
      <left style="thin">
        <color indexed="64"/>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theme="2"/>
      </left>
      <right/>
      <top/>
      <bottom/>
      <diagonal/>
    </border>
    <border>
      <left style="thin">
        <color theme="2"/>
      </left>
      <right/>
      <top style="thin">
        <color theme="2"/>
      </top>
      <bottom style="thin">
        <color theme="2"/>
      </bottom>
      <diagonal/>
    </border>
    <border>
      <left/>
      <right/>
      <top style="thin">
        <color theme="2"/>
      </top>
      <bottom style="thin">
        <color theme="2"/>
      </bottom>
      <diagonal/>
    </border>
    <border>
      <left/>
      <right style="thin">
        <color theme="2"/>
      </right>
      <top style="thin">
        <color theme="2"/>
      </top>
      <bottom style="thin">
        <color theme="2"/>
      </bottom>
      <diagonal/>
    </border>
    <border>
      <left/>
      <right style="thin">
        <color theme="2" tint="-9.9978637043366805E-2"/>
      </right>
      <top/>
      <bottom style="thin">
        <color indexed="64"/>
      </bottom>
      <diagonal/>
    </border>
    <border>
      <left/>
      <right style="thin">
        <color theme="2" tint="-9.9978637043366805E-2"/>
      </right>
      <top/>
      <bottom/>
      <diagonal/>
    </border>
    <border>
      <left/>
      <right/>
      <top style="thin">
        <color indexed="64"/>
      </top>
      <bottom/>
      <diagonal/>
    </border>
    <border>
      <left/>
      <right style="thin">
        <color indexed="64"/>
      </right>
      <top style="thin">
        <color indexed="64"/>
      </top>
      <bottom style="thin">
        <color rgb="FF000000"/>
      </bottom>
      <diagonal/>
    </border>
    <border>
      <left style="thin">
        <color indexed="64"/>
      </left>
      <right/>
      <top style="thin">
        <color indexed="64"/>
      </top>
      <bottom/>
      <diagonal/>
    </border>
    <border>
      <left/>
      <right style="thin">
        <color indexed="64"/>
      </right>
      <top style="thin">
        <color indexed="64"/>
      </top>
      <bottom/>
      <diagonal/>
    </border>
    <border>
      <left style="thin">
        <color rgb="FF000000"/>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right/>
      <top style="double">
        <color indexed="64"/>
      </top>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double">
        <color indexed="64"/>
      </bottom>
      <diagonal/>
    </border>
    <border>
      <left style="thin">
        <color indexed="64"/>
      </left>
      <right style="thin">
        <color indexed="64"/>
      </right>
      <top style="double">
        <color indexed="64"/>
      </top>
      <bottom style="thin">
        <color indexed="64"/>
      </bottom>
      <diagonal/>
    </border>
    <border>
      <left/>
      <right/>
      <top/>
      <bottom style="thin">
        <color rgb="FF000000"/>
      </bottom>
      <diagonal/>
    </border>
    <border>
      <left style="thin">
        <color rgb="FF000000"/>
      </left>
      <right style="thin">
        <color indexed="64"/>
      </right>
      <top style="thin">
        <color indexed="64"/>
      </top>
      <bottom style="double">
        <color indexed="64"/>
      </bottom>
      <diagonal/>
    </border>
    <border>
      <left style="thin">
        <color rgb="FF000000"/>
      </left>
      <right style="thin">
        <color indexed="64"/>
      </right>
      <top style="thin">
        <color indexed="64"/>
      </top>
      <bottom style="thin">
        <color indexed="64"/>
      </bottom>
      <diagonal/>
    </border>
  </borders>
  <cellStyleXfs count="6">
    <xf numFmtId="0" fontId="0" fillId="0" borderId="0"/>
    <xf numFmtId="0" fontId="4" fillId="0" borderId="0"/>
    <xf numFmtId="0" fontId="17" fillId="0" borderId="0" applyNumberFormat="0" applyFill="0" applyBorder="0" applyAlignment="0" applyProtection="0"/>
    <xf numFmtId="43" fontId="18" fillId="0" borderId="0" applyFont="0" applyFill="0" applyBorder="0" applyAlignment="0" applyProtection="0"/>
    <xf numFmtId="0" fontId="18" fillId="9" borderId="0" applyNumberFormat="0" applyBorder="0" applyAlignment="0" applyProtection="0"/>
    <xf numFmtId="0" fontId="18" fillId="0" borderId="0"/>
  </cellStyleXfs>
  <cellXfs count="147">
    <xf numFmtId="0" fontId="0" fillId="0" borderId="0" xfId="0"/>
    <xf numFmtId="0" fontId="0" fillId="3" borderId="0" xfId="0" applyFill="1" applyProtection="1"/>
    <xf numFmtId="0" fontId="0" fillId="0" borderId="0" xfId="0" applyProtection="1"/>
    <xf numFmtId="0" fontId="0" fillId="0" borderId="0" xfId="0" applyAlignment="1" applyProtection="1">
      <alignment horizontal="center" vertical="center"/>
    </xf>
    <xf numFmtId="0" fontId="1" fillId="6" borderId="11" xfId="0" applyFont="1" applyFill="1" applyBorder="1" applyAlignment="1" applyProtection="1">
      <alignment horizontal="center"/>
    </xf>
    <xf numFmtId="0" fontId="1" fillId="6" borderId="12" xfId="0" applyFont="1" applyFill="1" applyBorder="1" applyAlignment="1" applyProtection="1">
      <alignment horizontal="center"/>
    </xf>
    <xf numFmtId="0" fontId="0" fillId="0" borderId="0" xfId="0" applyAlignment="1" applyProtection="1">
      <alignment horizontal="center"/>
    </xf>
    <xf numFmtId="0" fontId="0" fillId="0" borderId="0" xfId="0" applyFill="1" applyProtection="1"/>
    <xf numFmtId="0" fontId="0" fillId="6" borderId="35" xfId="0" applyFill="1" applyBorder="1" applyProtection="1"/>
    <xf numFmtId="0" fontId="1" fillId="6" borderId="35" xfId="0" applyFont="1" applyFill="1" applyBorder="1" applyAlignment="1" applyProtection="1">
      <alignment horizontal="center"/>
    </xf>
    <xf numFmtId="0" fontId="0" fillId="0" borderId="37" xfId="0" applyBorder="1" applyAlignment="1" applyProtection="1">
      <alignment vertical="center"/>
    </xf>
    <xf numFmtId="0" fontId="17" fillId="0" borderId="1" xfId="2" applyBorder="1" applyProtection="1"/>
    <xf numFmtId="0" fontId="0" fillId="0" borderId="0" xfId="0" applyFill="1" applyAlignment="1" applyProtection="1">
      <alignment vertical="center"/>
    </xf>
    <xf numFmtId="0" fontId="0" fillId="0" borderId="0" xfId="0" applyAlignment="1" applyProtection="1">
      <alignment vertical="center"/>
    </xf>
    <xf numFmtId="0" fontId="8" fillId="0" borderId="1" xfId="0" applyFont="1" applyBorder="1" applyAlignment="1" applyProtection="1">
      <alignment vertical="center" wrapText="1"/>
    </xf>
    <xf numFmtId="11" fontId="8" fillId="5" borderId="1" xfId="0" applyNumberFormat="1" applyFont="1" applyFill="1" applyBorder="1" applyAlignment="1" applyProtection="1">
      <alignment horizontal="center" vertical="center"/>
    </xf>
    <xf numFmtId="0" fontId="8" fillId="0" borderId="1" xfId="0" applyFont="1" applyBorder="1" applyAlignment="1" applyProtection="1">
      <alignment horizontal="left" vertical="center" wrapText="1"/>
    </xf>
    <xf numFmtId="0" fontId="0" fillId="0" borderId="1" xfId="0" applyFill="1" applyBorder="1" applyAlignment="1" applyProtection="1">
      <alignment vertical="center" wrapText="1"/>
    </xf>
    <xf numFmtId="11" fontId="8" fillId="0" borderId="1" xfId="0" applyNumberFormat="1" applyFont="1" applyFill="1" applyBorder="1" applyAlignment="1" applyProtection="1">
      <alignment horizontal="center" vertical="center"/>
    </xf>
    <xf numFmtId="0" fontId="0" fillId="0" borderId="5" xfId="0" applyBorder="1" applyAlignment="1" applyProtection="1">
      <alignment vertical="center"/>
    </xf>
    <xf numFmtId="0" fontId="8" fillId="0" borderId="1" xfId="2" applyFont="1" applyBorder="1" applyAlignment="1" applyProtection="1">
      <alignment vertical="center" wrapText="1"/>
    </xf>
    <xf numFmtId="0" fontId="0" fillId="0" borderId="1" xfId="0" applyBorder="1" applyAlignment="1" applyProtection="1">
      <alignment horizontal="center"/>
    </xf>
    <xf numFmtId="0" fontId="0" fillId="0" borderId="0" xfId="0" applyFill="1" applyAlignment="1" applyProtection="1">
      <alignment horizontal="left" vertical="center"/>
    </xf>
    <xf numFmtId="0" fontId="0" fillId="0" borderId="0" xfId="0" applyAlignment="1" applyProtection="1">
      <alignment horizontal="left" vertical="center"/>
    </xf>
    <xf numFmtId="0" fontId="0" fillId="0" borderId="1" xfId="0" applyBorder="1" applyAlignment="1" applyProtection="1">
      <alignment vertical="center"/>
    </xf>
    <xf numFmtId="0" fontId="0" fillId="0" borderId="1" xfId="0" applyBorder="1" applyProtection="1"/>
    <xf numFmtId="0" fontId="0" fillId="4" borderId="2" xfId="0" applyFill="1" applyBorder="1" applyProtection="1"/>
    <xf numFmtId="0" fontId="0" fillId="4" borderId="3" xfId="0" applyFill="1" applyBorder="1" applyProtection="1"/>
    <xf numFmtId="0" fontId="0" fillId="4" borderId="1" xfId="0" applyFill="1" applyBorder="1" applyProtection="1"/>
    <xf numFmtId="0" fontId="0" fillId="4" borderId="1" xfId="0" applyFill="1" applyBorder="1" applyAlignment="1" applyProtection="1">
      <alignment wrapText="1"/>
    </xf>
    <xf numFmtId="0" fontId="0" fillId="0" borderId="1" xfId="0" applyBorder="1" applyAlignment="1" applyProtection="1">
      <alignment wrapText="1"/>
    </xf>
    <xf numFmtId="0" fontId="0" fillId="3" borderId="0" xfId="0" applyFill="1" applyBorder="1" applyProtection="1"/>
    <xf numFmtId="0" fontId="0" fillId="3" borderId="0" xfId="0" applyFill="1" applyAlignment="1" applyProtection="1">
      <alignment horizontal="center" vertical="center"/>
    </xf>
    <xf numFmtId="0" fontId="19" fillId="8" borderId="1" xfId="0" applyFont="1" applyFill="1" applyBorder="1" applyAlignment="1" applyProtection="1">
      <alignment horizontal="center" vertical="center" wrapText="1"/>
    </xf>
    <xf numFmtId="0" fontId="1" fillId="8" borderId="30" xfId="0" applyFont="1" applyFill="1" applyBorder="1" applyAlignment="1" applyProtection="1">
      <alignment horizontal="center" vertical="center" wrapText="1"/>
    </xf>
    <xf numFmtId="0" fontId="1" fillId="8" borderId="27" xfId="0" applyFont="1" applyFill="1" applyBorder="1" applyAlignment="1" applyProtection="1">
      <alignment horizontal="center" vertical="center" wrapText="1"/>
    </xf>
    <xf numFmtId="0" fontId="1" fillId="8" borderId="35" xfId="0" applyFont="1" applyFill="1" applyBorder="1" applyAlignment="1" applyProtection="1">
      <alignment horizontal="center" vertical="center" wrapText="1"/>
    </xf>
    <xf numFmtId="0" fontId="1" fillId="8" borderId="32" xfId="0" applyFont="1" applyFill="1" applyBorder="1" applyAlignment="1" applyProtection="1">
      <alignment horizontal="center" vertical="center" wrapText="1"/>
    </xf>
    <xf numFmtId="0" fontId="1" fillId="7" borderId="32" xfId="0" applyFont="1" applyFill="1" applyBorder="1" applyAlignment="1" applyProtection="1">
      <alignment horizontal="center" vertical="center" wrapText="1"/>
    </xf>
    <xf numFmtId="0" fontId="1" fillId="7" borderId="35"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34" xfId="0" applyBorder="1" applyAlignment="1" applyProtection="1">
      <alignment horizontal="center" vertical="center"/>
    </xf>
    <xf numFmtId="11" fontId="8" fillId="0" borderId="0" xfId="0" applyNumberFormat="1" applyFont="1" applyBorder="1" applyAlignment="1" applyProtection="1">
      <alignment horizontal="center"/>
    </xf>
    <xf numFmtId="2" fontId="0" fillId="0" borderId="0" xfId="3" applyNumberFormat="1" applyFont="1" applyAlignment="1" applyProtection="1">
      <alignment horizontal="center" vertical="center"/>
    </xf>
    <xf numFmtId="11" fontId="0" fillId="8" borderId="34" xfId="0" applyNumberFormat="1" applyFill="1" applyBorder="1" applyAlignment="1" applyProtection="1">
      <alignment horizontal="center" vertical="center"/>
    </xf>
    <xf numFmtId="11" fontId="0" fillId="8" borderId="0" xfId="0" applyNumberFormat="1" applyFill="1" applyAlignment="1" applyProtection="1">
      <alignment horizontal="center" vertical="center"/>
    </xf>
    <xf numFmtId="11" fontId="18" fillId="9" borderId="0" xfId="4" applyNumberFormat="1" applyAlignment="1" applyProtection="1">
      <alignment horizontal="center" vertical="center"/>
    </xf>
    <xf numFmtId="11" fontId="18" fillId="9" borderId="34" xfId="4" applyNumberFormat="1" applyBorder="1" applyAlignment="1" applyProtection="1">
      <alignment horizontal="center" vertical="center"/>
    </xf>
    <xf numFmtId="11" fontId="0" fillId="9" borderId="0" xfId="4" applyNumberFormat="1" applyFont="1" applyAlignment="1" applyProtection="1">
      <alignment horizontal="center" vertical="center"/>
    </xf>
    <xf numFmtId="164" fontId="8" fillId="0" borderId="0" xfId="3" applyNumberFormat="1" applyFont="1" applyAlignment="1" applyProtection="1">
      <alignment horizontal="center" vertical="center"/>
    </xf>
    <xf numFmtId="3" fontId="0" fillId="0" borderId="0" xfId="0" applyNumberFormat="1" applyBorder="1" applyAlignment="1" applyProtection="1">
      <alignment horizontal="center"/>
    </xf>
    <xf numFmtId="4" fontId="0" fillId="0" borderId="0" xfId="3" applyNumberFormat="1" applyFont="1" applyAlignment="1" applyProtection="1">
      <alignment horizontal="center" vertical="center"/>
    </xf>
    <xf numFmtId="0" fontId="0" fillId="0" borderId="0" xfId="0" applyBorder="1" applyAlignment="1" applyProtection="1">
      <alignment horizontal="center"/>
    </xf>
    <xf numFmtId="3" fontId="8" fillId="0" borderId="0" xfId="0" applyNumberFormat="1" applyFont="1" applyAlignment="1" applyProtection="1">
      <alignment horizontal="center" vertical="center"/>
    </xf>
    <xf numFmtId="1" fontId="0" fillId="0" borderId="0" xfId="3" applyNumberFormat="1" applyFont="1" applyAlignment="1" applyProtection="1">
      <alignment horizontal="center"/>
    </xf>
    <xf numFmtId="0" fontId="0" fillId="3" borderId="0" xfId="0" applyFill="1" applyAlignment="1" applyProtection="1">
      <alignment horizontal="center"/>
    </xf>
    <xf numFmtId="0" fontId="19" fillId="8" borderId="2" xfId="0" applyFont="1" applyFill="1" applyBorder="1" applyAlignment="1" applyProtection="1">
      <alignment vertical="center"/>
    </xf>
    <xf numFmtId="0" fontId="19" fillId="8" borderId="3" xfId="0" applyFont="1" applyFill="1" applyBorder="1" applyAlignment="1" applyProtection="1">
      <alignment vertical="center"/>
    </xf>
    <xf numFmtId="0" fontId="1" fillId="8" borderId="33" xfId="0" applyFont="1" applyFill="1" applyBorder="1" applyAlignment="1" applyProtection="1">
      <alignment horizontal="center" vertical="center" wrapText="1"/>
    </xf>
    <xf numFmtId="0" fontId="1" fillId="7" borderId="33" xfId="0" applyFont="1" applyFill="1" applyBorder="1" applyAlignment="1" applyProtection="1">
      <alignment horizontal="center" vertical="center" wrapText="1"/>
    </xf>
    <xf numFmtId="3" fontId="0" fillId="8" borderId="0" xfId="0" applyNumberFormat="1" applyFill="1" applyAlignment="1" applyProtection="1">
      <alignment horizontal="center" vertical="center"/>
    </xf>
    <xf numFmtId="3" fontId="0" fillId="7" borderId="0" xfId="0" applyNumberFormat="1" applyFill="1" applyAlignment="1" applyProtection="1">
      <alignment horizontal="center" vertical="center"/>
    </xf>
    <xf numFmtId="11" fontId="8" fillId="0" borderId="1" xfId="0" applyNumberFormat="1" applyFont="1" applyBorder="1" applyAlignment="1">
      <alignment horizontal="center" vertical="center"/>
    </xf>
    <xf numFmtId="0" fontId="0" fillId="0" borderId="1" xfId="0" applyBorder="1" applyAlignment="1">
      <alignment horizontal="center"/>
    </xf>
    <xf numFmtId="0" fontId="8" fillId="0" borderId="1" xfId="0" applyFont="1" applyBorder="1" applyAlignment="1">
      <alignment horizontal="center"/>
    </xf>
    <xf numFmtId="0" fontId="17" fillId="0" borderId="1" xfId="2" applyBorder="1" applyAlignment="1" applyProtection="1">
      <alignment wrapText="1"/>
    </xf>
    <xf numFmtId="3" fontId="8" fillId="0" borderId="0" xfId="0" applyNumberFormat="1" applyFont="1" applyFill="1" applyAlignment="1" applyProtection="1">
      <alignment horizontal="center" vertical="center"/>
    </xf>
    <xf numFmtId="0" fontId="0" fillId="0" borderId="38" xfId="0" applyBorder="1"/>
    <xf numFmtId="164" fontId="8" fillId="0" borderId="0" xfId="3" applyNumberFormat="1" applyFont="1" applyAlignment="1" applyProtection="1">
      <alignment vertical="center"/>
    </xf>
    <xf numFmtId="0" fontId="0" fillId="0" borderId="0" xfId="0" applyAlignment="1" applyProtection="1">
      <alignment horizontal="center" vertical="center"/>
    </xf>
    <xf numFmtId="0" fontId="19" fillId="8" borderId="3" xfId="0" applyFont="1" applyFill="1" applyBorder="1" applyAlignment="1" applyProtection="1">
      <alignment horizontal="center" vertical="center"/>
    </xf>
    <xf numFmtId="0" fontId="0" fillId="0" borderId="0" xfId="0" applyAlignment="1" applyProtection="1">
      <alignment horizontal="center" vertical="center"/>
    </xf>
    <xf numFmtId="0" fontId="0" fillId="3" borderId="6" xfId="0" applyFill="1" applyBorder="1" applyAlignment="1" applyProtection="1">
      <alignment horizontal="left"/>
    </xf>
    <xf numFmtId="0" fontId="0" fillId="3" borderId="7" xfId="0" applyFill="1" applyBorder="1" applyAlignment="1" applyProtection="1">
      <alignment horizontal="left"/>
    </xf>
    <xf numFmtId="0" fontId="0" fillId="3" borderId="20" xfId="0" applyFill="1" applyBorder="1" applyAlignment="1" applyProtection="1">
      <alignment horizontal="left"/>
    </xf>
    <xf numFmtId="0" fontId="0" fillId="3" borderId="18" xfId="0" applyFill="1" applyBorder="1" applyAlignment="1" applyProtection="1">
      <alignment horizontal="left"/>
    </xf>
    <xf numFmtId="0" fontId="0" fillId="3" borderId="0" xfId="0" applyFill="1" applyBorder="1" applyAlignment="1" applyProtection="1">
      <alignment horizontal="left"/>
    </xf>
    <xf numFmtId="0" fontId="0" fillId="3" borderId="19" xfId="0" applyFill="1" applyBorder="1" applyAlignment="1" applyProtection="1">
      <alignment horizontal="left"/>
    </xf>
    <xf numFmtId="0" fontId="14" fillId="3" borderId="29" xfId="0" applyFont="1" applyFill="1" applyBorder="1" applyAlignment="1" applyProtection="1">
      <alignment horizontal="left"/>
    </xf>
    <xf numFmtId="0" fontId="14" fillId="3" borderId="27" xfId="0" applyFont="1" applyFill="1" applyBorder="1" applyAlignment="1" applyProtection="1">
      <alignment horizontal="left"/>
    </xf>
    <xf numFmtId="0" fontId="14" fillId="3" borderId="30" xfId="0" applyFont="1" applyFill="1" applyBorder="1" applyAlignment="1" applyProtection="1">
      <alignment horizontal="left"/>
    </xf>
    <xf numFmtId="0" fontId="0" fillId="3" borderId="21" xfId="0" applyFill="1" applyBorder="1" applyAlignment="1" applyProtection="1">
      <alignment horizontal="left" vertical="top" wrapText="1"/>
    </xf>
    <xf numFmtId="0" fontId="0" fillId="3" borderId="0" xfId="0" applyFill="1" applyAlignment="1" applyProtection="1">
      <alignment horizontal="left" vertical="top" wrapText="1"/>
    </xf>
    <xf numFmtId="0" fontId="0" fillId="3" borderId="21" xfId="0" applyFill="1" applyBorder="1" applyAlignment="1" applyProtection="1">
      <alignment horizontal="left" wrapText="1"/>
    </xf>
    <xf numFmtId="0" fontId="0" fillId="3" borderId="0" xfId="0" applyFill="1" applyAlignment="1" applyProtection="1">
      <alignment horizontal="left" wrapText="1"/>
    </xf>
    <xf numFmtId="0" fontId="1" fillId="6" borderId="8" xfId="0" applyFont="1" applyFill="1" applyBorder="1" applyAlignment="1" applyProtection="1">
      <alignment horizontal="center" vertical="center"/>
    </xf>
    <xf numFmtId="0" fontId="1" fillId="6" borderId="10" xfId="0" applyFont="1" applyFill="1" applyBorder="1" applyAlignment="1" applyProtection="1">
      <alignment horizontal="center" vertical="center"/>
    </xf>
    <xf numFmtId="0" fontId="0" fillId="3" borderId="18" xfId="0" applyFill="1" applyBorder="1" applyAlignment="1" applyProtection="1">
      <alignment wrapText="1"/>
    </xf>
    <xf numFmtId="0" fontId="0" fillId="3" borderId="0" xfId="0" applyFill="1" applyAlignment="1" applyProtection="1">
      <alignment wrapText="1"/>
    </xf>
    <xf numFmtId="0" fontId="1" fillId="6" borderId="9" xfId="0" applyFont="1" applyFill="1" applyBorder="1" applyAlignment="1" applyProtection="1">
      <alignment horizontal="center"/>
    </xf>
    <xf numFmtId="0" fontId="1" fillId="6" borderId="28" xfId="0" applyFont="1" applyFill="1" applyBorder="1" applyAlignment="1" applyProtection="1">
      <alignment horizontal="center"/>
    </xf>
    <xf numFmtId="0" fontId="13" fillId="6" borderId="9" xfId="0" applyFont="1" applyFill="1" applyBorder="1" applyAlignment="1" applyProtection="1">
      <alignment horizontal="center" vertical="center"/>
    </xf>
    <xf numFmtId="0" fontId="13" fillId="6" borderId="11" xfId="0" applyFont="1" applyFill="1" applyBorder="1" applyAlignment="1" applyProtection="1">
      <alignment horizontal="center" vertical="center"/>
    </xf>
    <xf numFmtId="0" fontId="1" fillId="2" borderId="1" xfId="0" applyFont="1" applyFill="1" applyBorder="1" applyAlignment="1" applyProtection="1">
      <alignment horizontal="center"/>
    </xf>
    <xf numFmtId="0" fontId="9" fillId="3" borderId="0" xfId="0" applyFont="1" applyFill="1" applyAlignment="1" applyProtection="1">
      <alignment horizontal="left" vertical="center"/>
    </xf>
    <xf numFmtId="0" fontId="9" fillId="3" borderId="26" xfId="0" applyFont="1" applyFill="1" applyBorder="1" applyAlignment="1" applyProtection="1">
      <alignment horizontal="left" vertical="center"/>
    </xf>
    <xf numFmtId="0" fontId="9" fillId="3" borderId="7" xfId="0" applyFont="1" applyFill="1" applyBorder="1" applyAlignment="1" applyProtection="1">
      <alignment horizontal="left" vertical="center"/>
    </xf>
    <xf numFmtId="0" fontId="9" fillId="3" borderId="25" xfId="0" applyFont="1" applyFill="1" applyBorder="1" applyAlignment="1" applyProtection="1">
      <alignment horizontal="left" vertical="center"/>
    </xf>
    <xf numFmtId="0" fontId="19" fillId="7" borderId="6" xfId="0" applyFont="1" applyFill="1" applyBorder="1" applyAlignment="1" applyProtection="1">
      <alignment horizontal="center" vertical="center"/>
    </xf>
    <xf numFmtId="0" fontId="19" fillId="7" borderId="7" xfId="0" applyFont="1" applyFill="1" applyBorder="1" applyAlignment="1" applyProtection="1">
      <alignment horizontal="center" vertical="center"/>
    </xf>
    <xf numFmtId="0" fontId="19" fillId="8" borderId="31" xfId="0" applyFont="1" applyFill="1" applyBorder="1" applyAlignment="1" applyProtection="1">
      <alignment horizontal="center" vertical="center"/>
    </xf>
    <xf numFmtId="0" fontId="19" fillId="8" borderId="3" xfId="0" applyFont="1" applyFill="1" applyBorder="1" applyAlignment="1" applyProtection="1">
      <alignment horizontal="center" vertical="center"/>
    </xf>
    <xf numFmtId="0" fontId="1" fillId="6" borderId="14" xfId="0" applyFont="1" applyFill="1" applyBorder="1" applyAlignment="1" applyProtection="1">
      <alignment horizontal="center" vertical="center" wrapText="1"/>
    </xf>
    <xf numFmtId="0" fontId="1" fillId="6" borderId="36" xfId="0" applyFont="1" applyFill="1" applyBorder="1" applyAlignment="1" applyProtection="1">
      <alignment horizontal="center" vertical="center" wrapText="1"/>
    </xf>
    <xf numFmtId="0" fontId="1" fillId="6" borderId="14" xfId="0" applyFont="1" applyFill="1" applyBorder="1" applyAlignment="1">
      <alignment horizontal="center" vertical="center" wrapText="1"/>
    </xf>
    <xf numFmtId="0" fontId="1" fillId="6" borderId="36" xfId="0" applyFont="1" applyFill="1" applyBorder="1" applyAlignment="1">
      <alignment horizontal="center" vertical="center" wrapText="1"/>
    </xf>
    <xf numFmtId="0" fontId="1" fillId="6" borderId="1" xfId="0" applyFont="1" applyFill="1" applyBorder="1" applyAlignment="1" applyProtection="1">
      <alignment horizontal="center" vertical="center" wrapText="1"/>
    </xf>
    <xf numFmtId="0" fontId="1" fillId="6" borderId="32" xfId="0" applyFont="1" applyFill="1" applyBorder="1" applyAlignment="1" applyProtection="1">
      <alignment horizontal="center" vertical="center" wrapText="1"/>
    </xf>
    <xf numFmtId="0" fontId="1" fillId="6" borderId="40" xfId="0" applyFont="1" applyFill="1" applyBorder="1" applyAlignment="1" applyProtection="1">
      <alignment horizontal="center" vertical="center" wrapText="1"/>
    </xf>
    <xf numFmtId="0" fontId="1" fillId="6" borderId="39" xfId="0" applyFont="1" applyFill="1" applyBorder="1" applyAlignment="1" applyProtection="1">
      <alignment horizontal="center" vertical="center" wrapText="1"/>
    </xf>
    <xf numFmtId="0" fontId="21" fillId="3" borderId="0" xfId="0" applyFont="1" applyFill="1" applyProtection="1"/>
    <xf numFmtId="0" fontId="5" fillId="3" borderId="0" xfId="0" applyFont="1" applyFill="1" applyProtection="1"/>
    <xf numFmtId="0" fontId="10" fillId="3" borderId="0" xfId="0" applyFont="1" applyFill="1" applyProtection="1"/>
    <xf numFmtId="0" fontId="10" fillId="3" borderId="0" xfId="0" applyFont="1" applyFill="1" applyAlignment="1" applyProtection="1">
      <alignment horizontal="center"/>
    </xf>
    <xf numFmtId="165" fontId="10" fillId="3" borderId="0" xfId="0" quotePrefix="1" applyNumberFormat="1" applyFont="1" applyFill="1" applyProtection="1"/>
    <xf numFmtId="165" fontId="10" fillId="3" borderId="0" xfId="0" quotePrefix="1" applyNumberFormat="1" applyFont="1" applyFill="1" applyAlignment="1" applyProtection="1">
      <alignment horizontal="center"/>
    </xf>
    <xf numFmtId="0" fontId="10" fillId="3" borderId="0" xfId="0" quotePrefix="1" applyFont="1" applyFill="1" applyProtection="1"/>
    <xf numFmtId="0" fontId="20" fillId="3" borderId="0" xfId="0" applyFont="1" applyFill="1" applyAlignment="1" applyProtection="1">
      <alignment horizontal="center" vertical="center" wrapText="1"/>
    </xf>
    <xf numFmtId="0" fontId="20" fillId="3" borderId="0" xfId="0" applyFont="1" applyFill="1" applyAlignment="1" applyProtection="1">
      <alignment horizontal="center" vertical="center" wrapText="1"/>
    </xf>
    <xf numFmtId="49" fontId="6" fillId="3" borderId="0" xfId="0" quotePrefix="1" applyNumberFormat="1" applyFont="1" applyFill="1" applyAlignment="1" applyProtection="1">
      <alignment horizontal="center"/>
    </xf>
    <xf numFmtId="0" fontId="1" fillId="3" borderId="0" xfId="0" applyFont="1" applyFill="1" applyAlignment="1" applyProtection="1">
      <alignment horizontal="center" vertical="center"/>
    </xf>
    <xf numFmtId="0" fontId="1" fillId="3" borderId="0" xfId="0" applyFont="1" applyFill="1" applyAlignment="1" applyProtection="1">
      <alignment horizontal="center"/>
    </xf>
    <xf numFmtId="0" fontId="0" fillId="3" borderId="0" xfId="0" applyFill="1" applyAlignment="1" applyProtection="1">
      <alignment vertical="top" wrapText="1"/>
    </xf>
    <xf numFmtId="0" fontId="14" fillId="3" borderId="13" xfId="0" applyFont="1" applyFill="1" applyBorder="1" applyAlignment="1" applyProtection="1">
      <alignment horizontal="left" vertical="center"/>
    </xf>
    <xf numFmtId="0" fontId="0" fillId="3" borderId="14" xfId="0" applyFill="1" applyBorder="1" applyAlignment="1" applyProtection="1">
      <alignment horizontal="center" vertical="center"/>
    </xf>
    <xf numFmtId="0" fontId="0" fillId="3" borderId="15" xfId="0" applyFill="1" applyBorder="1" applyAlignment="1" applyProtection="1">
      <alignment horizontal="center" vertical="center"/>
    </xf>
    <xf numFmtId="0" fontId="14" fillId="3" borderId="10" xfId="0" applyFont="1" applyFill="1" applyBorder="1" applyAlignment="1" applyProtection="1">
      <alignment horizontal="left" vertical="center"/>
    </xf>
    <xf numFmtId="0" fontId="0" fillId="3" borderId="11" xfId="0" applyFill="1" applyBorder="1" applyAlignment="1" applyProtection="1">
      <alignment horizontal="center" vertical="center"/>
    </xf>
    <xf numFmtId="0" fontId="0" fillId="3" borderId="12" xfId="0" applyFill="1" applyBorder="1" applyAlignment="1" applyProtection="1">
      <alignment horizontal="center" vertical="center"/>
    </xf>
    <xf numFmtId="0" fontId="14" fillId="3" borderId="16" xfId="0" applyFont="1" applyFill="1" applyBorder="1" applyAlignment="1" applyProtection="1">
      <alignment horizontal="left" vertical="center"/>
    </xf>
    <xf numFmtId="0" fontId="0" fillId="3" borderId="17" xfId="0" applyFill="1" applyBorder="1" applyAlignment="1" applyProtection="1">
      <alignment horizontal="center" vertical="center"/>
    </xf>
    <xf numFmtId="0" fontId="0" fillId="3" borderId="31" xfId="0" applyFill="1" applyBorder="1" applyAlignment="1" applyProtection="1">
      <alignment horizontal="center" vertical="center"/>
    </xf>
    <xf numFmtId="0" fontId="0" fillId="3" borderId="4" xfId="0" applyFill="1" applyBorder="1" applyAlignment="1" applyProtection="1">
      <alignment horizontal="center" vertical="center"/>
    </xf>
    <xf numFmtId="0" fontId="0" fillId="3" borderId="22" xfId="0" applyFill="1" applyBorder="1" applyProtection="1"/>
    <xf numFmtId="0" fontId="0" fillId="3" borderId="23" xfId="0" applyFill="1" applyBorder="1" applyProtection="1"/>
    <xf numFmtId="0" fontId="0" fillId="3" borderId="24" xfId="0" applyFill="1" applyBorder="1" applyProtection="1"/>
    <xf numFmtId="0" fontId="0" fillId="3" borderId="0" xfId="0" applyFill="1" applyAlignment="1" applyProtection="1">
      <alignment vertical="center"/>
    </xf>
    <xf numFmtId="0" fontId="7" fillId="3" borderId="0" xfId="0" applyFont="1" applyFill="1" applyAlignment="1" applyProtection="1">
      <alignment vertical="center"/>
    </xf>
    <xf numFmtId="11" fontId="0" fillId="3" borderId="0" xfId="0" applyNumberFormat="1" applyFill="1" applyAlignment="1" applyProtection="1">
      <alignment vertical="center"/>
    </xf>
    <xf numFmtId="0" fontId="7" fillId="3" borderId="0" xfId="0" applyFont="1" applyFill="1" applyAlignment="1" applyProtection="1">
      <alignment horizontal="left" vertical="center"/>
    </xf>
    <xf numFmtId="0" fontId="0" fillId="3" borderId="0" xfId="0" applyFill="1" applyAlignment="1" applyProtection="1">
      <alignment horizontal="left" vertical="center"/>
    </xf>
    <xf numFmtId="0" fontId="7" fillId="3" borderId="0" xfId="0" applyFont="1" applyFill="1" applyProtection="1"/>
    <xf numFmtId="0" fontId="0" fillId="3" borderId="0" xfId="0" applyFill="1" applyAlignment="1" applyProtection="1">
      <alignment horizontal="center" vertical="center" wrapText="1"/>
    </xf>
    <xf numFmtId="0" fontId="0" fillId="3" borderId="0" xfId="0" applyFill="1" applyBorder="1" applyAlignment="1" applyProtection="1">
      <alignment horizontal="center"/>
    </xf>
    <xf numFmtId="2" fontId="0" fillId="3" borderId="0" xfId="3" applyNumberFormat="1" applyFont="1" applyFill="1" applyAlignment="1" applyProtection="1">
      <alignment horizontal="center" vertical="center"/>
    </xf>
    <xf numFmtId="4" fontId="0" fillId="3" borderId="0" xfId="3" applyNumberFormat="1" applyFont="1" applyFill="1" applyAlignment="1" applyProtection="1">
      <alignment horizontal="center" vertical="center"/>
    </xf>
    <xf numFmtId="164" fontId="8" fillId="3" borderId="0" xfId="3" applyNumberFormat="1" applyFont="1" applyFill="1" applyAlignment="1" applyProtection="1">
      <alignment horizontal="center" vertical="center"/>
    </xf>
  </cellXfs>
  <cellStyles count="6">
    <cellStyle name="20% - Accent1" xfId="4" builtinId="30"/>
    <cellStyle name="Comma" xfId="3" builtinId="3"/>
    <cellStyle name="Hyperlink" xfId="2" builtinId="8"/>
    <cellStyle name="Normal" xfId="0" builtinId="0"/>
    <cellStyle name="Normal 2" xfId="1" xr:uid="{D787870C-E00C-4741-ACD7-CE381AE8B59B}"/>
    <cellStyle name="Normal 4" xfId="5" xr:uid="{A7C04223-CEC6-4027-87A7-FAEC1A418A94}"/>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409575</xdr:colOff>
      <xdr:row>7</xdr:row>
      <xdr:rowOff>47625</xdr:rowOff>
    </xdr:from>
    <xdr:to>
      <xdr:col>4</xdr:col>
      <xdr:colOff>743585</xdr:colOff>
      <xdr:row>16</xdr:row>
      <xdr:rowOff>69850</xdr:rowOff>
    </xdr:to>
    <xdr:pic>
      <xdr:nvPicPr>
        <xdr:cNvPr id="2" name="Picture 1">
          <a:extLst>
            <a:ext uri="{FF2B5EF4-FFF2-40B4-BE49-F238E27FC236}">
              <a16:creationId xmlns:a16="http://schemas.microsoft.com/office/drawing/2014/main" id="{002C9B6B-B2CE-4B40-81F1-F06BD2C18021}"/>
            </a:ext>
          </a:extLst>
        </xdr:cNvPr>
        <xdr:cNvPicPr>
          <a:picLocks noChangeAspect="1"/>
        </xdr:cNvPicPr>
      </xdr:nvPicPr>
      <xdr:blipFill>
        <a:blip xmlns:r="http://schemas.openxmlformats.org/officeDocument/2006/relationships" r:embed="rId1"/>
        <a:stretch>
          <a:fillRect/>
        </a:stretch>
      </xdr:blipFill>
      <xdr:spPr>
        <a:xfrm>
          <a:off x="1304925" y="1724025"/>
          <a:ext cx="2581910" cy="2336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1</xdr:row>
      <xdr:rowOff>1</xdr:rowOff>
    </xdr:from>
    <xdr:to>
      <xdr:col>5</xdr:col>
      <xdr:colOff>604630</xdr:colOff>
      <xdr:row>18</xdr:row>
      <xdr:rowOff>170123</xdr:rowOff>
    </xdr:to>
    <mc:AlternateContent xmlns:mc="http://schemas.openxmlformats.org/markup-compatibility/2006" xmlns:a14="http://schemas.microsoft.com/office/drawing/2010/main">
      <mc:Choice Requires="a14">
        <xdr:sp macro="" textlink="">
          <xdr:nvSpPr>
            <xdr:cNvPr id="3" name="TextBox 5">
              <a:extLst>
                <a:ext uri="{FF2B5EF4-FFF2-40B4-BE49-F238E27FC236}">
                  <a16:creationId xmlns:a16="http://schemas.microsoft.com/office/drawing/2014/main" id="{286F25F2-40F0-4247-8AE5-75EF6C6ECF19}"/>
                </a:ext>
              </a:extLst>
            </xdr:cNvPr>
            <xdr:cNvSpPr txBox="1"/>
          </xdr:nvSpPr>
          <xdr:spPr>
            <a:xfrm>
              <a:off x="1" y="185058"/>
              <a:ext cx="7440858" cy="3316094"/>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marR="0" indent="0" algn="l">
                <a:lnSpc>
                  <a:spcPct val="100000"/>
                </a:lnSpc>
                <a:spcBef>
                  <a:spcPts val="0"/>
                </a:spcBef>
                <a:spcAft>
                  <a:spcPts val="0"/>
                </a:spcAft>
              </a:pPr>
              <a14:m>
                <m:oMathPara xmlns:m="http://schemas.openxmlformats.org/officeDocument/2006/math">
                  <m:oMathParaPr>
                    <m:jc m:val="centerGroup"/>
                  </m:oMathParaPr>
                  <m:oMath xmlns:m="http://schemas.openxmlformats.org/officeDocument/2006/math">
                    <m:r>
                      <a:rPr lang="en-US" sz="1800" b="0" i="1" kern="1200">
                        <a:solidFill>
                          <a:schemeClr val="tx1"/>
                        </a:solidFill>
                        <a:effectLst/>
                        <a:latin typeface="Cambria Math" panose="02040503050406030204" pitchFamily="18" charset="0"/>
                        <a:ea typeface="+mn-ea"/>
                        <a:cs typeface="+mn-cs"/>
                      </a:rPr>
                      <m:t>𝐴𝐷𝑅</m:t>
                    </m:r>
                    <m:r>
                      <a:rPr lang="en-US" sz="1800" b="0" i="1" kern="1200">
                        <a:solidFill>
                          <a:schemeClr val="tx1"/>
                        </a:solidFill>
                        <a:effectLst/>
                        <a:latin typeface="Cambria Math" panose="02040503050406030204" pitchFamily="18" charset="0"/>
                        <a:ea typeface="+mn-ea"/>
                        <a:cs typeface="+mn-cs"/>
                      </a:rPr>
                      <m:t> </m:t>
                    </m:r>
                    <m:r>
                      <a:rPr lang="en-US" sz="1800" b="0" i="1" kern="1200">
                        <a:solidFill>
                          <a:schemeClr val="tx1"/>
                        </a:solidFill>
                        <a:effectLst/>
                        <a:latin typeface="Cambria Math" panose="02040503050406030204" pitchFamily="18" charset="0"/>
                        <a:ea typeface="+mn-ea"/>
                        <a:cs typeface="+mn-cs"/>
                      </a:rPr>
                      <m:t>𝑜𝑟</m:t>
                    </m:r>
                    <m:r>
                      <a:rPr lang="en-US" sz="1800" b="0" i="1" kern="1200">
                        <a:solidFill>
                          <a:schemeClr val="tx1"/>
                        </a:solidFill>
                        <a:effectLst/>
                        <a:latin typeface="Cambria Math" panose="02040503050406030204" pitchFamily="18" charset="0"/>
                        <a:ea typeface="+mn-ea"/>
                        <a:cs typeface="+mn-cs"/>
                      </a:rPr>
                      <m:t> </m:t>
                    </m:r>
                    <m:r>
                      <a:rPr lang="en-US" sz="1800" b="0" i="1" kern="1200">
                        <a:solidFill>
                          <a:schemeClr val="tx1"/>
                        </a:solidFill>
                        <a:effectLst/>
                        <a:latin typeface="Cambria Math" panose="02040503050406030204" pitchFamily="18" charset="0"/>
                        <a:ea typeface="+mn-ea"/>
                        <a:cs typeface="+mn-cs"/>
                      </a:rPr>
                      <m:t>𝐴𝐷𝐷</m:t>
                    </m:r>
                    <m:r>
                      <a:rPr lang="en-US" sz="1800" b="0" i="1" kern="1200">
                        <a:solidFill>
                          <a:schemeClr val="tx1"/>
                        </a:solidFill>
                        <a:effectLst/>
                        <a:latin typeface="Cambria Math" panose="02040503050406030204" pitchFamily="18" charset="0"/>
                        <a:ea typeface="+mn-ea"/>
                        <a:cs typeface="+mn-cs"/>
                      </a:rPr>
                      <m:t>= </m:t>
                    </m:r>
                    <m:f>
                      <m:fPr>
                        <m:ctrlPr>
                          <a:rPr lang="en-US" sz="1800" b="0" i="1" kern="1200">
                            <a:solidFill>
                              <a:schemeClr val="tx1"/>
                            </a:solidFill>
                            <a:effectLst/>
                            <a:latin typeface="Cambria Math" panose="02040503050406030204" pitchFamily="18" charset="0"/>
                            <a:ea typeface="+mn-ea"/>
                            <a:cs typeface="+mn-cs"/>
                          </a:rPr>
                        </m:ctrlPr>
                      </m:fPr>
                      <m:num>
                        <m:r>
                          <a:rPr lang="en-US" sz="1800" b="0" i="1" kern="1200">
                            <a:solidFill>
                              <a:schemeClr val="tx1"/>
                            </a:solidFill>
                            <a:effectLst/>
                            <a:latin typeface="Cambria Math" panose="02040503050406030204" pitchFamily="18" charset="0"/>
                            <a:ea typeface="+mn-ea"/>
                            <a:cs typeface="+mn-cs"/>
                          </a:rPr>
                          <m:t>𝑆𝑊𝐶</m:t>
                        </m:r>
                        <m:r>
                          <a:rPr lang="en-US" sz="1800" b="0" i="1" kern="1200">
                            <a:solidFill>
                              <a:schemeClr val="tx1"/>
                            </a:solidFill>
                            <a:effectLst/>
                            <a:latin typeface="Cambria Math" panose="02040503050406030204" pitchFamily="18" charset="0"/>
                            <a:ea typeface="+mn-ea"/>
                            <a:cs typeface="+mn-cs"/>
                          </a:rPr>
                          <m:t>×</m:t>
                        </m:r>
                        <m:r>
                          <a:rPr lang="en-US" sz="1800" b="0" i="1" kern="1200">
                            <a:solidFill>
                              <a:schemeClr val="tx1"/>
                            </a:solidFill>
                            <a:effectLst/>
                            <a:latin typeface="Cambria Math" panose="02040503050406030204" pitchFamily="18" charset="0"/>
                            <a:ea typeface="+mn-ea"/>
                            <a:cs typeface="+mn-cs"/>
                          </a:rPr>
                          <m:t>𝐵𝐴𝐹</m:t>
                        </m:r>
                        <m:r>
                          <a:rPr lang="en-US" sz="1800" b="0" i="1" kern="1200">
                            <a:solidFill>
                              <a:schemeClr val="tx1"/>
                            </a:solidFill>
                            <a:effectLst/>
                            <a:latin typeface="Cambria Math" panose="02040503050406030204" pitchFamily="18" charset="0"/>
                            <a:ea typeface="+mn-ea"/>
                            <a:cs typeface="+mn-cs"/>
                          </a:rPr>
                          <m:t>×</m:t>
                        </m:r>
                        <m:r>
                          <a:rPr lang="en-US" sz="1800" b="0" i="1" kern="1200">
                            <a:solidFill>
                              <a:schemeClr val="tx1"/>
                            </a:solidFill>
                            <a:effectLst/>
                            <a:latin typeface="Cambria Math" panose="02040503050406030204" pitchFamily="18" charset="0"/>
                            <a:ea typeface="+mn-ea"/>
                            <a:cs typeface="+mn-cs"/>
                          </a:rPr>
                          <m:t>𝐼𝑅</m:t>
                        </m:r>
                        <m:r>
                          <a:rPr lang="en-US" sz="1800" b="0" i="1" kern="1200">
                            <a:solidFill>
                              <a:schemeClr val="tx1"/>
                            </a:solidFill>
                            <a:effectLst/>
                            <a:latin typeface="Cambria Math" panose="02040503050406030204" pitchFamily="18" charset="0"/>
                            <a:ea typeface="+mn-ea"/>
                            <a:cs typeface="+mn-cs"/>
                          </a:rPr>
                          <m:t>×</m:t>
                        </m:r>
                        <m:r>
                          <a:rPr lang="en-US" sz="1800" b="0" i="1" kern="1200">
                            <a:solidFill>
                              <a:schemeClr val="tx1"/>
                            </a:solidFill>
                            <a:effectLst/>
                            <a:latin typeface="Cambria Math" panose="02040503050406030204" pitchFamily="18" charset="0"/>
                            <a:ea typeface="+mn-ea"/>
                            <a:cs typeface="+mn-cs"/>
                          </a:rPr>
                          <m:t>𝐶𝐹</m:t>
                        </m:r>
                        <m:r>
                          <a:rPr lang="en-US" sz="1800" b="0" i="1" kern="1200">
                            <a:solidFill>
                              <a:schemeClr val="tx1"/>
                            </a:solidFill>
                            <a:effectLst/>
                            <a:latin typeface="Cambria Math" panose="02040503050406030204" pitchFamily="18" charset="0"/>
                            <a:ea typeface="+mn-ea"/>
                            <a:cs typeface="+mn-cs"/>
                          </a:rPr>
                          <m:t>1×</m:t>
                        </m:r>
                        <m:r>
                          <a:rPr lang="en-US" sz="1800" b="0" i="1" kern="1200">
                            <a:solidFill>
                              <a:schemeClr val="tx1"/>
                            </a:solidFill>
                            <a:effectLst/>
                            <a:latin typeface="Cambria Math" panose="02040503050406030204" pitchFamily="18" charset="0"/>
                            <a:ea typeface="+mn-ea"/>
                            <a:cs typeface="+mn-cs"/>
                          </a:rPr>
                          <m:t>𝐶𝐹</m:t>
                        </m:r>
                        <m:r>
                          <a:rPr lang="en-US" sz="1800" b="0" i="1" kern="1200">
                            <a:solidFill>
                              <a:schemeClr val="tx1"/>
                            </a:solidFill>
                            <a:effectLst/>
                            <a:latin typeface="Cambria Math" panose="02040503050406030204" pitchFamily="18" charset="0"/>
                            <a:ea typeface="+mn-ea"/>
                            <a:cs typeface="+mn-cs"/>
                          </a:rPr>
                          <m:t>2×</m:t>
                        </m:r>
                        <m:r>
                          <a:rPr lang="en-US" sz="1800" b="0" i="1" kern="1200">
                            <a:solidFill>
                              <a:schemeClr val="tx1"/>
                            </a:solidFill>
                            <a:effectLst/>
                            <a:latin typeface="Cambria Math" panose="02040503050406030204" pitchFamily="18" charset="0"/>
                            <a:ea typeface="+mn-ea"/>
                            <a:cs typeface="+mn-cs"/>
                          </a:rPr>
                          <m:t>𝐸𝐷</m:t>
                        </m:r>
                      </m:num>
                      <m:den>
                        <m:r>
                          <a:rPr lang="en-US" sz="1800" b="0" i="1" kern="1200">
                            <a:solidFill>
                              <a:schemeClr val="tx1"/>
                            </a:solidFill>
                            <a:effectLst/>
                            <a:latin typeface="Cambria Math" panose="02040503050406030204" pitchFamily="18" charset="0"/>
                            <a:ea typeface="+mn-ea"/>
                            <a:cs typeface="+mn-cs"/>
                          </a:rPr>
                          <m:t>𝐴𝑇</m:t>
                        </m:r>
                      </m:den>
                    </m:f>
                  </m:oMath>
                </m:oMathPara>
              </a14:m>
              <a:endParaRPr lang="en-US" sz="1400">
                <a:solidFill>
                  <a:schemeClr val="tx1"/>
                </a:solidFill>
                <a:latin typeface="+mn-lt"/>
                <a:ea typeface="+mn-lt"/>
                <a:cs typeface="+mn-lt"/>
              </a:endParaRPr>
            </a:p>
            <a:p>
              <a:pPr marL="0" indent="0" algn="l"/>
              <a:endParaRPr lang="en-US" sz="1400">
                <a:solidFill>
                  <a:schemeClr val="tx1"/>
                </a:solidFill>
                <a:latin typeface="+mn-lt"/>
                <a:ea typeface="+mn-lt"/>
                <a:cs typeface="+mn-lt"/>
              </a:endParaRPr>
            </a:p>
            <a:p>
              <a:pPr marL="0" indent="0" algn="l"/>
              <a:r>
                <a:rPr lang="en-US" sz="1400">
                  <a:solidFill>
                    <a:schemeClr val="tx1"/>
                  </a:solidFill>
                  <a:latin typeface="+mn-lt"/>
                  <a:ea typeface="+mn-lt"/>
                  <a:cs typeface="+mn-lt"/>
                </a:rPr>
                <a:t>ADR</a:t>
              </a:r>
              <a:r>
                <a:rPr lang="en-US" sz="1400" b="0" i="0" u="none" strike="noStrike">
                  <a:solidFill>
                    <a:schemeClr val="tx1"/>
                  </a:solidFill>
                  <a:latin typeface="+mn-lt"/>
                  <a:ea typeface="Calibri" panose="020F0502020204030204" pitchFamily="34" charset="0"/>
                  <a:cs typeface="Calibri" panose="020F0502020204030204" pitchFamily="34" charset="0"/>
                </a:rPr>
                <a:t>   </a:t>
              </a:r>
              <a:r>
                <a:rPr lang="en-US" sz="1400">
                  <a:solidFill>
                    <a:schemeClr val="tx1"/>
                  </a:solidFill>
                  <a:latin typeface="+mn-lt"/>
                  <a:ea typeface="+mn-lt"/>
                  <a:cs typeface="+mn-lt"/>
                </a:rPr>
                <a:t>= Acute dose rate (acute) (mg/kg-day)</a:t>
              </a:r>
            </a:p>
            <a:p>
              <a:pPr marL="0" indent="0" algn="l"/>
              <a:r>
                <a:rPr lang="en-US" sz="1400">
                  <a:solidFill>
                    <a:schemeClr val="tx1"/>
                  </a:solidFill>
                  <a:latin typeface="+mn-lt"/>
                  <a:ea typeface="+mn-lt"/>
                  <a:cs typeface="+mn-lt"/>
                </a:rPr>
                <a:t>ADD</a:t>
              </a:r>
              <a:r>
                <a:rPr lang="en-US" sz="1400" b="0" i="0" u="none" strike="noStrike">
                  <a:solidFill>
                    <a:schemeClr val="tx1"/>
                  </a:solidFill>
                  <a:latin typeface="+mn-lt"/>
                  <a:ea typeface="Calibri" panose="020F0502020204030204" pitchFamily="34" charset="0"/>
                  <a:cs typeface="Calibri" panose="020F0502020204030204" pitchFamily="34" charset="0"/>
                </a:rPr>
                <a:t>   </a:t>
              </a:r>
              <a:r>
                <a:rPr lang="en-US" sz="1400">
                  <a:solidFill>
                    <a:schemeClr val="tx1"/>
                  </a:solidFill>
                  <a:latin typeface="+mn-lt"/>
                  <a:ea typeface="+mn-lt"/>
                  <a:cs typeface="+mn-lt"/>
                </a:rPr>
                <a:t>= Average daily dose (chronic) (mg/kg-day)</a:t>
              </a:r>
            </a:p>
            <a:p>
              <a:pPr marL="0" indent="0" algn="l"/>
              <a:r>
                <a:rPr lang="en-US" sz="1400">
                  <a:solidFill>
                    <a:schemeClr val="tx1"/>
                  </a:solidFill>
                  <a:latin typeface="+mn-lt"/>
                  <a:ea typeface="+mn-lt"/>
                  <a:cs typeface="+mn-lt"/>
                </a:rPr>
                <a:t>SWC   =  Surface Water (dissolved) concentration (µg/L)</a:t>
              </a:r>
            </a:p>
            <a:p>
              <a:pPr marL="0" indent="0" algn="l"/>
              <a:r>
                <a:rPr lang="en-US" sz="1400">
                  <a:solidFill>
                    <a:schemeClr val="tx1"/>
                  </a:solidFill>
                  <a:latin typeface="+mn-lt"/>
                  <a:ea typeface="+mn-lt"/>
                  <a:cs typeface="+mn-lt"/>
                </a:rPr>
                <a:t>BAF    =  Bioconcentration factor (L/kg)</a:t>
              </a:r>
              <a:endParaRPr lang="en-US" sz="1400">
                <a:solidFill>
                  <a:schemeClr val="accent1">
                    <a:lumMod val="75000"/>
                  </a:schemeClr>
                </a:solidFill>
                <a:latin typeface="+mn-lt"/>
                <a:ea typeface="+mn-lt"/>
                <a:cs typeface="+mn-lt"/>
              </a:endParaRPr>
            </a:p>
            <a:p>
              <a:pPr marL="0" indent="0" algn="l"/>
              <a:r>
                <a:rPr lang="en-US" sz="1400">
                  <a:solidFill>
                    <a:schemeClr val="accent1">
                      <a:lumMod val="75000"/>
                    </a:schemeClr>
                  </a:solidFill>
                  <a:latin typeface="+mn-lt"/>
                  <a:ea typeface="+mn-lt"/>
                  <a:cs typeface="+mn-lt"/>
                </a:rPr>
                <a:t>IR*     =  Age-specific fish ingestion rate (g/kg bw-day)</a:t>
              </a:r>
              <a:endParaRPr lang="en-US" sz="1400">
                <a:solidFill>
                  <a:schemeClr val="tx1"/>
                </a:solidFill>
                <a:latin typeface="+mn-lt"/>
                <a:ea typeface="+mn-lt"/>
                <a:cs typeface="+mn-lt"/>
              </a:endParaRPr>
            </a:p>
            <a:p>
              <a:pPr marL="0" indent="0" algn="l"/>
              <a:r>
                <a:rPr lang="en-US" sz="1400">
                  <a:solidFill>
                    <a:schemeClr val="tx1"/>
                  </a:solidFill>
                  <a:latin typeface="+mn-lt"/>
                  <a:ea typeface="+mn-lt"/>
                  <a:cs typeface="+mn-lt"/>
                </a:rPr>
                <a:t>CF1</a:t>
              </a:r>
              <a:r>
                <a:rPr lang="en-US" sz="1400" b="0" i="0" u="none" strike="noStrike">
                  <a:solidFill>
                    <a:schemeClr val="tx1"/>
                  </a:solidFill>
                  <a:latin typeface="+mn-lt"/>
                  <a:ea typeface="Calibri" panose="020F0502020204030204" pitchFamily="34" charset="0"/>
                  <a:cs typeface="Calibri" panose="020F0502020204030204" pitchFamily="34" charset="0"/>
                </a:rPr>
                <a:t>    </a:t>
              </a:r>
              <a:r>
                <a:rPr lang="en-US" sz="1400">
                  <a:solidFill>
                    <a:schemeClr val="tx1"/>
                  </a:solidFill>
                  <a:latin typeface="+mn-lt"/>
                  <a:ea typeface="+mn-lt"/>
                  <a:cs typeface="+mn-lt"/>
                </a:rPr>
                <a:t>=  Conversion factor mg/µg</a:t>
              </a:r>
            </a:p>
            <a:p>
              <a:pPr marL="0" indent="0" algn="l"/>
              <a:r>
                <a:rPr lang="en-US" sz="1400">
                  <a:solidFill>
                    <a:schemeClr val="tx1"/>
                  </a:solidFill>
                  <a:latin typeface="+mn-lt"/>
                  <a:ea typeface="+mn-lt"/>
                  <a:cs typeface="+mn-lt"/>
                </a:rPr>
                <a:t>CF2    =  Conversion factor kg/g</a:t>
              </a:r>
              <a:endParaRPr lang="en-US" sz="1400">
                <a:solidFill>
                  <a:schemeClr val="accent1">
                    <a:lumMod val="75000"/>
                  </a:schemeClr>
                </a:solidFill>
                <a:latin typeface="+mn-lt"/>
                <a:ea typeface="+mn-lt"/>
                <a:cs typeface="+mn-lt"/>
              </a:endParaRPr>
            </a:p>
            <a:p>
              <a:pPr marL="0" indent="0" algn="l"/>
              <a:r>
                <a:rPr lang="en-US" sz="1400">
                  <a:solidFill>
                    <a:schemeClr val="accent1">
                      <a:lumMod val="75000"/>
                    </a:schemeClr>
                  </a:solidFill>
                  <a:latin typeface="+mn-lt"/>
                  <a:ea typeface="+mn-lt"/>
                  <a:cs typeface="+mn-lt"/>
                </a:rPr>
                <a:t>ED*   =  Exposure duration (years)</a:t>
              </a:r>
            </a:p>
            <a:p>
              <a:pPr marL="0" indent="0" algn="l"/>
              <a:r>
                <a:rPr lang="en-US" sz="1400">
                  <a:solidFill>
                    <a:schemeClr val="accent1">
                      <a:lumMod val="75000"/>
                    </a:schemeClr>
                  </a:solidFill>
                  <a:latin typeface="+mn-lt"/>
                  <a:ea typeface="+mn-lt"/>
                  <a:cs typeface="+mn-lt"/>
                </a:rPr>
                <a:t>AT*</a:t>
              </a:r>
              <a:r>
                <a:rPr lang="en-US" sz="1400" baseline="0">
                  <a:solidFill>
                    <a:schemeClr val="accent1">
                      <a:lumMod val="75000"/>
                    </a:schemeClr>
                  </a:solidFill>
                  <a:latin typeface="+mn-lt"/>
                  <a:ea typeface="+mn-lt"/>
                  <a:cs typeface="+mn-lt"/>
                </a:rPr>
                <a:t>   </a:t>
              </a:r>
              <a:r>
                <a:rPr lang="en-US" sz="1400">
                  <a:solidFill>
                    <a:schemeClr val="accent1">
                      <a:lumMod val="75000"/>
                    </a:schemeClr>
                  </a:solidFill>
                  <a:latin typeface="+mn-lt"/>
                  <a:ea typeface="+mn-lt"/>
                  <a:cs typeface="+mn-lt"/>
                </a:rPr>
                <a:t>=</a:t>
              </a:r>
              <a:r>
                <a:rPr lang="en-US" sz="1400" baseline="0">
                  <a:solidFill>
                    <a:schemeClr val="accent1">
                      <a:lumMod val="75000"/>
                    </a:schemeClr>
                  </a:solidFill>
                  <a:latin typeface="+mn-lt"/>
                  <a:ea typeface="+mn-lt"/>
                  <a:cs typeface="+mn-lt"/>
                </a:rPr>
                <a:t>  </a:t>
              </a:r>
              <a:r>
                <a:rPr lang="en-US" sz="1400">
                  <a:solidFill>
                    <a:schemeClr val="accent1">
                      <a:lumMod val="75000"/>
                    </a:schemeClr>
                  </a:solidFill>
                  <a:latin typeface="+mn-lt"/>
                  <a:ea typeface="+mn-lt"/>
                  <a:cs typeface="+mn-lt"/>
                </a:rPr>
                <a:t>Averaging time (years)</a:t>
              </a:r>
              <a:r>
                <a:rPr lang="en-US" sz="1400">
                  <a:solidFill>
                    <a:schemeClr val="tx1"/>
                  </a:solidFill>
                  <a:latin typeface="+mn-lt"/>
                  <a:ea typeface="+mn-lt"/>
                  <a:cs typeface="+mn-lt"/>
                </a:rPr>
                <a:t>	</a:t>
              </a:r>
              <a:endParaRPr lang="en-US" sz="1400" b="1">
                <a:solidFill>
                  <a:schemeClr val="accent1">
                    <a:lumMod val="75000"/>
                  </a:schemeClr>
                </a:solidFill>
                <a:latin typeface="+mn-lt"/>
                <a:ea typeface="+mn-lt"/>
                <a:cs typeface="+mn-lt"/>
              </a:endParaRPr>
            </a:p>
            <a:p>
              <a:pPr marL="0" indent="0" algn="l"/>
              <a:endParaRPr lang="en-US" sz="1200" b="1">
                <a:solidFill>
                  <a:schemeClr val="accent1">
                    <a:lumMod val="75000"/>
                  </a:schemeClr>
                </a:solidFill>
                <a:latin typeface="+mn-lt"/>
                <a:ea typeface="+mn-lt"/>
                <a:cs typeface="+mn-lt"/>
              </a:endParaRPr>
            </a:p>
            <a:p>
              <a:pPr marL="0" indent="0" algn="l"/>
              <a:r>
                <a:rPr lang="en-US" sz="1400" b="1">
                  <a:solidFill>
                    <a:schemeClr val="accent1">
                      <a:lumMod val="75000"/>
                    </a:schemeClr>
                  </a:solidFill>
                  <a:latin typeface="+mn-lt"/>
                  <a:ea typeface="+mn-lt"/>
                  <a:cs typeface="+mn-lt"/>
                </a:rPr>
                <a:t>*These inputs can be modified for different receptors (including by tribal populations)</a:t>
              </a:r>
            </a:p>
          </xdr:txBody>
        </xdr:sp>
      </mc:Choice>
      <mc:Fallback xmlns="">
        <xdr:sp macro="" textlink="">
          <xdr:nvSpPr>
            <xdr:cNvPr id="3" name="TextBox 5">
              <a:extLst>
                <a:ext uri="{FF2B5EF4-FFF2-40B4-BE49-F238E27FC236}">
                  <a16:creationId xmlns:a16="http://schemas.microsoft.com/office/drawing/2014/main" id="{286F25F2-40F0-4247-8AE5-75EF6C6ECF19}"/>
                </a:ext>
              </a:extLst>
            </xdr:cNvPr>
            <xdr:cNvSpPr txBox="1"/>
          </xdr:nvSpPr>
          <xdr:spPr>
            <a:xfrm>
              <a:off x="1" y="185058"/>
              <a:ext cx="7440858" cy="3316094"/>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marR="0" indent="0" algn="l">
                <a:lnSpc>
                  <a:spcPct val="100000"/>
                </a:lnSpc>
                <a:spcBef>
                  <a:spcPts val="0"/>
                </a:spcBef>
                <a:spcAft>
                  <a:spcPts val="0"/>
                </a:spcAft>
              </a:pPr>
              <a:r>
                <a:rPr lang="en-US" sz="1800" b="0" i="0" kern="1200">
                  <a:solidFill>
                    <a:schemeClr val="tx1"/>
                  </a:solidFill>
                  <a:effectLst/>
                  <a:latin typeface="Cambria Math" panose="02040503050406030204" pitchFamily="18" charset="0"/>
                  <a:ea typeface="+mn-ea"/>
                  <a:cs typeface="+mn-cs"/>
                </a:rPr>
                <a:t>𝐴𝐷𝑅 𝑜𝑟 𝐴𝐷𝐷=  (𝑆𝑊𝐶×𝐵𝐴𝐹×𝐼𝑅×𝐶𝐹1×𝐶𝐹2×𝐸𝐷)/𝐴𝑇</a:t>
              </a:r>
              <a:endParaRPr lang="en-US" sz="1400">
                <a:solidFill>
                  <a:schemeClr val="tx1"/>
                </a:solidFill>
                <a:latin typeface="+mn-lt"/>
                <a:ea typeface="+mn-lt"/>
                <a:cs typeface="+mn-lt"/>
              </a:endParaRPr>
            </a:p>
            <a:p>
              <a:pPr marL="0" indent="0" algn="l"/>
              <a:endParaRPr lang="en-US" sz="1400">
                <a:solidFill>
                  <a:schemeClr val="tx1"/>
                </a:solidFill>
                <a:latin typeface="+mn-lt"/>
                <a:ea typeface="+mn-lt"/>
                <a:cs typeface="+mn-lt"/>
              </a:endParaRPr>
            </a:p>
            <a:p>
              <a:pPr marL="0" indent="0" algn="l"/>
              <a:r>
                <a:rPr lang="en-US" sz="1400">
                  <a:solidFill>
                    <a:schemeClr val="tx1"/>
                  </a:solidFill>
                  <a:latin typeface="+mn-lt"/>
                  <a:ea typeface="+mn-lt"/>
                  <a:cs typeface="+mn-lt"/>
                </a:rPr>
                <a:t>ADR</a:t>
              </a:r>
              <a:r>
                <a:rPr lang="en-US" sz="1400" b="0" i="0" u="none" strike="noStrike">
                  <a:solidFill>
                    <a:schemeClr val="tx1"/>
                  </a:solidFill>
                  <a:latin typeface="+mn-lt"/>
                  <a:ea typeface="Calibri" panose="020F0502020204030204" pitchFamily="34" charset="0"/>
                  <a:cs typeface="Calibri" panose="020F0502020204030204" pitchFamily="34" charset="0"/>
                </a:rPr>
                <a:t>   </a:t>
              </a:r>
              <a:r>
                <a:rPr lang="en-US" sz="1400">
                  <a:solidFill>
                    <a:schemeClr val="tx1"/>
                  </a:solidFill>
                  <a:latin typeface="+mn-lt"/>
                  <a:ea typeface="+mn-lt"/>
                  <a:cs typeface="+mn-lt"/>
                </a:rPr>
                <a:t>= Acute dose rate (acute) (mg/kg-day)</a:t>
              </a:r>
            </a:p>
            <a:p>
              <a:pPr marL="0" indent="0" algn="l"/>
              <a:r>
                <a:rPr lang="en-US" sz="1400">
                  <a:solidFill>
                    <a:schemeClr val="tx1"/>
                  </a:solidFill>
                  <a:latin typeface="+mn-lt"/>
                  <a:ea typeface="+mn-lt"/>
                  <a:cs typeface="+mn-lt"/>
                </a:rPr>
                <a:t>ADD</a:t>
              </a:r>
              <a:r>
                <a:rPr lang="en-US" sz="1400" b="0" i="0" u="none" strike="noStrike">
                  <a:solidFill>
                    <a:schemeClr val="tx1"/>
                  </a:solidFill>
                  <a:latin typeface="+mn-lt"/>
                  <a:ea typeface="Calibri" panose="020F0502020204030204" pitchFamily="34" charset="0"/>
                  <a:cs typeface="Calibri" panose="020F0502020204030204" pitchFamily="34" charset="0"/>
                </a:rPr>
                <a:t>   </a:t>
              </a:r>
              <a:r>
                <a:rPr lang="en-US" sz="1400">
                  <a:solidFill>
                    <a:schemeClr val="tx1"/>
                  </a:solidFill>
                  <a:latin typeface="+mn-lt"/>
                  <a:ea typeface="+mn-lt"/>
                  <a:cs typeface="+mn-lt"/>
                </a:rPr>
                <a:t>= Average daily dose (chronic) (mg/kg-day)</a:t>
              </a:r>
            </a:p>
            <a:p>
              <a:pPr marL="0" indent="0" algn="l"/>
              <a:r>
                <a:rPr lang="en-US" sz="1400">
                  <a:solidFill>
                    <a:schemeClr val="tx1"/>
                  </a:solidFill>
                  <a:latin typeface="+mn-lt"/>
                  <a:ea typeface="+mn-lt"/>
                  <a:cs typeface="+mn-lt"/>
                </a:rPr>
                <a:t>SWC   =  Surface Water (dissolved) concentration (µg/L)</a:t>
              </a:r>
            </a:p>
            <a:p>
              <a:pPr marL="0" indent="0" algn="l"/>
              <a:r>
                <a:rPr lang="en-US" sz="1400">
                  <a:solidFill>
                    <a:schemeClr val="tx1"/>
                  </a:solidFill>
                  <a:latin typeface="+mn-lt"/>
                  <a:ea typeface="+mn-lt"/>
                  <a:cs typeface="+mn-lt"/>
                </a:rPr>
                <a:t>BAF    =  Bioconcentration factor (L/kg)</a:t>
              </a:r>
              <a:endParaRPr lang="en-US" sz="1400">
                <a:solidFill>
                  <a:schemeClr val="accent1">
                    <a:lumMod val="75000"/>
                  </a:schemeClr>
                </a:solidFill>
                <a:latin typeface="+mn-lt"/>
                <a:ea typeface="+mn-lt"/>
                <a:cs typeface="+mn-lt"/>
              </a:endParaRPr>
            </a:p>
            <a:p>
              <a:pPr marL="0" indent="0" algn="l"/>
              <a:r>
                <a:rPr lang="en-US" sz="1400">
                  <a:solidFill>
                    <a:schemeClr val="accent1">
                      <a:lumMod val="75000"/>
                    </a:schemeClr>
                  </a:solidFill>
                  <a:latin typeface="+mn-lt"/>
                  <a:ea typeface="+mn-lt"/>
                  <a:cs typeface="+mn-lt"/>
                </a:rPr>
                <a:t>IR*     =  Age-specific fish ingestion rate (g/kg bw-day)</a:t>
              </a:r>
              <a:endParaRPr lang="en-US" sz="1400">
                <a:solidFill>
                  <a:schemeClr val="tx1"/>
                </a:solidFill>
                <a:latin typeface="+mn-lt"/>
                <a:ea typeface="+mn-lt"/>
                <a:cs typeface="+mn-lt"/>
              </a:endParaRPr>
            </a:p>
            <a:p>
              <a:pPr marL="0" indent="0" algn="l"/>
              <a:r>
                <a:rPr lang="en-US" sz="1400">
                  <a:solidFill>
                    <a:schemeClr val="tx1"/>
                  </a:solidFill>
                  <a:latin typeface="+mn-lt"/>
                  <a:ea typeface="+mn-lt"/>
                  <a:cs typeface="+mn-lt"/>
                </a:rPr>
                <a:t>CF1</a:t>
              </a:r>
              <a:r>
                <a:rPr lang="en-US" sz="1400" b="0" i="0" u="none" strike="noStrike">
                  <a:solidFill>
                    <a:schemeClr val="tx1"/>
                  </a:solidFill>
                  <a:latin typeface="+mn-lt"/>
                  <a:ea typeface="Calibri" panose="020F0502020204030204" pitchFamily="34" charset="0"/>
                  <a:cs typeface="Calibri" panose="020F0502020204030204" pitchFamily="34" charset="0"/>
                </a:rPr>
                <a:t>    </a:t>
              </a:r>
              <a:r>
                <a:rPr lang="en-US" sz="1400">
                  <a:solidFill>
                    <a:schemeClr val="tx1"/>
                  </a:solidFill>
                  <a:latin typeface="+mn-lt"/>
                  <a:ea typeface="+mn-lt"/>
                  <a:cs typeface="+mn-lt"/>
                </a:rPr>
                <a:t>=  Conversion factor mg/µg</a:t>
              </a:r>
            </a:p>
            <a:p>
              <a:pPr marL="0" indent="0" algn="l"/>
              <a:r>
                <a:rPr lang="en-US" sz="1400">
                  <a:solidFill>
                    <a:schemeClr val="tx1"/>
                  </a:solidFill>
                  <a:latin typeface="+mn-lt"/>
                  <a:ea typeface="+mn-lt"/>
                  <a:cs typeface="+mn-lt"/>
                </a:rPr>
                <a:t>CF2    =  Conversion factor kg/g</a:t>
              </a:r>
              <a:endParaRPr lang="en-US" sz="1400">
                <a:solidFill>
                  <a:schemeClr val="accent1">
                    <a:lumMod val="75000"/>
                  </a:schemeClr>
                </a:solidFill>
                <a:latin typeface="+mn-lt"/>
                <a:ea typeface="+mn-lt"/>
                <a:cs typeface="+mn-lt"/>
              </a:endParaRPr>
            </a:p>
            <a:p>
              <a:pPr marL="0" indent="0" algn="l"/>
              <a:r>
                <a:rPr lang="en-US" sz="1400">
                  <a:solidFill>
                    <a:schemeClr val="accent1">
                      <a:lumMod val="75000"/>
                    </a:schemeClr>
                  </a:solidFill>
                  <a:latin typeface="+mn-lt"/>
                  <a:ea typeface="+mn-lt"/>
                  <a:cs typeface="+mn-lt"/>
                </a:rPr>
                <a:t>ED*   =  Exposure duration (years)</a:t>
              </a:r>
            </a:p>
            <a:p>
              <a:pPr marL="0" indent="0" algn="l"/>
              <a:r>
                <a:rPr lang="en-US" sz="1400">
                  <a:solidFill>
                    <a:schemeClr val="accent1">
                      <a:lumMod val="75000"/>
                    </a:schemeClr>
                  </a:solidFill>
                  <a:latin typeface="+mn-lt"/>
                  <a:ea typeface="+mn-lt"/>
                  <a:cs typeface="+mn-lt"/>
                </a:rPr>
                <a:t>AT*</a:t>
              </a:r>
              <a:r>
                <a:rPr lang="en-US" sz="1400" baseline="0">
                  <a:solidFill>
                    <a:schemeClr val="accent1">
                      <a:lumMod val="75000"/>
                    </a:schemeClr>
                  </a:solidFill>
                  <a:latin typeface="+mn-lt"/>
                  <a:ea typeface="+mn-lt"/>
                  <a:cs typeface="+mn-lt"/>
                </a:rPr>
                <a:t>   </a:t>
              </a:r>
              <a:r>
                <a:rPr lang="en-US" sz="1400">
                  <a:solidFill>
                    <a:schemeClr val="accent1">
                      <a:lumMod val="75000"/>
                    </a:schemeClr>
                  </a:solidFill>
                  <a:latin typeface="+mn-lt"/>
                  <a:ea typeface="+mn-lt"/>
                  <a:cs typeface="+mn-lt"/>
                </a:rPr>
                <a:t>=</a:t>
              </a:r>
              <a:r>
                <a:rPr lang="en-US" sz="1400" baseline="0">
                  <a:solidFill>
                    <a:schemeClr val="accent1">
                      <a:lumMod val="75000"/>
                    </a:schemeClr>
                  </a:solidFill>
                  <a:latin typeface="+mn-lt"/>
                  <a:ea typeface="+mn-lt"/>
                  <a:cs typeface="+mn-lt"/>
                </a:rPr>
                <a:t>  </a:t>
              </a:r>
              <a:r>
                <a:rPr lang="en-US" sz="1400">
                  <a:solidFill>
                    <a:schemeClr val="accent1">
                      <a:lumMod val="75000"/>
                    </a:schemeClr>
                  </a:solidFill>
                  <a:latin typeface="+mn-lt"/>
                  <a:ea typeface="+mn-lt"/>
                  <a:cs typeface="+mn-lt"/>
                </a:rPr>
                <a:t>Averaging time (years)</a:t>
              </a:r>
              <a:r>
                <a:rPr lang="en-US" sz="1400">
                  <a:solidFill>
                    <a:schemeClr val="tx1"/>
                  </a:solidFill>
                  <a:latin typeface="+mn-lt"/>
                  <a:ea typeface="+mn-lt"/>
                  <a:cs typeface="+mn-lt"/>
                </a:rPr>
                <a:t>	</a:t>
              </a:r>
              <a:endParaRPr lang="en-US" sz="1400" b="1">
                <a:solidFill>
                  <a:schemeClr val="accent1">
                    <a:lumMod val="75000"/>
                  </a:schemeClr>
                </a:solidFill>
                <a:latin typeface="+mn-lt"/>
                <a:ea typeface="+mn-lt"/>
                <a:cs typeface="+mn-lt"/>
              </a:endParaRPr>
            </a:p>
            <a:p>
              <a:pPr marL="0" indent="0" algn="l"/>
              <a:endParaRPr lang="en-US" sz="1200" b="1">
                <a:solidFill>
                  <a:schemeClr val="accent1">
                    <a:lumMod val="75000"/>
                  </a:schemeClr>
                </a:solidFill>
                <a:latin typeface="+mn-lt"/>
                <a:ea typeface="+mn-lt"/>
                <a:cs typeface="+mn-lt"/>
              </a:endParaRPr>
            </a:p>
            <a:p>
              <a:pPr marL="0" indent="0" algn="l"/>
              <a:r>
                <a:rPr lang="en-US" sz="1400" b="1">
                  <a:solidFill>
                    <a:schemeClr val="accent1">
                      <a:lumMod val="75000"/>
                    </a:schemeClr>
                  </a:solidFill>
                  <a:latin typeface="+mn-lt"/>
                  <a:ea typeface="+mn-lt"/>
                  <a:cs typeface="+mn-lt"/>
                </a:rPr>
                <a:t>*These inputs can be modified for different receptors (including by tribal populations)</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xdr:from>
      <xdr:col>0</xdr:col>
      <xdr:colOff>2</xdr:colOff>
      <xdr:row>0</xdr:row>
      <xdr:rowOff>76200</xdr:rowOff>
    </xdr:from>
    <xdr:to>
      <xdr:col>3</xdr:col>
      <xdr:colOff>400050</xdr:colOff>
      <xdr:row>4</xdr:row>
      <xdr:rowOff>47329</xdr:rowOff>
    </xdr:to>
    <mc:AlternateContent xmlns:mc="http://schemas.openxmlformats.org/markup-compatibility/2006" xmlns:a14="http://schemas.microsoft.com/office/drawing/2010/main">
      <mc:Choice Requires="a14">
        <xdr:sp macro="" textlink="">
          <xdr:nvSpPr>
            <xdr:cNvPr id="2" name="TextBox 5">
              <a:extLst>
                <a:ext uri="{FF2B5EF4-FFF2-40B4-BE49-F238E27FC236}">
                  <a16:creationId xmlns:a16="http://schemas.microsoft.com/office/drawing/2014/main" id="{A8CB6ED5-1E42-456D-AFA6-74F057B18248}"/>
                </a:ext>
              </a:extLst>
            </xdr:cNvPr>
            <xdr:cNvSpPr txBox="1"/>
          </xdr:nvSpPr>
          <xdr:spPr>
            <a:xfrm>
              <a:off x="2" y="76200"/>
              <a:ext cx="5486398" cy="695029"/>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marR="0" lvl="0" indent="0" algn="l" defTabSz="457200" rtl="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r>
                      <a:rPr lang="en-US" sz="1600" b="0" i="1" kern="1200">
                        <a:solidFill>
                          <a:schemeClr val="tx1"/>
                        </a:solidFill>
                        <a:effectLst/>
                        <a:latin typeface="Cambria Math" panose="02040503050406030204" pitchFamily="18" charset="0"/>
                        <a:ea typeface="+mn-ea"/>
                        <a:cs typeface="+mn-cs"/>
                      </a:rPr>
                      <m:t>𝐴𝐷𝑅</m:t>
                    </m:r>
                    <m:r>
                      <a:rPr lang="en-US" sz="1600" b="0" i="1" kern="1200">
                        <a:solidFill>
                          <a:schemeClr val="tx1"/>
                        </a:solidFill>
                        <a:effectLst/>
                        <a:latin typeface="Cambria Math" panose="02040503050406030204" pitchFamily="18" charset="0"/>
                        <a:ea typeface="+mn-ea"/>
                        <a:cs typeface="+mn-cs"/>
                      </a:rPr>
                      <m:t> </m:t>
                    </m:r>
                    <m:r>
                      <a:rPr lang="en-US" sz="1600" b="0" i="1" kern="1200">
                        <a:solidFill>
                          <a:schemeClr val="tx1"/>
                        </a:solidFill>
                        <a:effectLst/>
                        <a:latin typeface="Cambria Math" panose="02040503050406030204" pitchFamily="18" charset="0"/>
                        <a:ea typeface="+mn-ea"/>
                        <a:cs typeface="+mn-cs"/>
                      </a:rPr>
                      <m:t>𝑜𝑟</m:t>
                    </m:r>
                    <m:r>
                      <a:rPr lang="en-US" sz="1600" b="0" i="1" kern="1200">
                        <a:solidFill>
                          <a:schemeClr val="tx1"/>
                        </a:solidFill>
                        <a:effectLst/>
                        <a:latin typeface="Cambria Math" panose="02040503050406030204" pitchFamily="18" charset="0"/>
                        <a:ea typeface="+mn-ea"/>
                        <a:cs typeface="+mn-cs"/>
                      </a:rPr>
                      <m:t> </m:t>
                    </m:r>
                    <m:r>
                      <a:rPr lang="en-US" sz="1600" b="0" i="1" kern="1200">
                        <a:solidFill>
                          <a:schemeClr val="tx1"/>
                        </a:solidFill>
                        <a:effectLst/>
                        <a:latin typeface="Cambria Math" panose="02040503050406030204" pitchFamily="18" charset="0"/>
                        <a:ea typeface="+mn-ea"/>
                        <a:cs typeface="+mn-cs"/>
                      </a:rPr>
                      <m:t>𝐴𝐷𝐷</m:t>
                    </m:r>
                    <m:r>
                      <a:rPr lang="en-US" sz="1600" b="0" i="1" kern="1200">
                        <a:solidFill>
                          <a:schemeClr val="tx1"/>
                        </a:solidFill>
                        <a:effectLst/>
                        <a:latin typeface="Cambria Math" panose="02040503050406030204" pitchFamily="18" charset="0"/>
                        <a:ea typeface="+mn-ea"/>
                        <a:cs typeface="+mn-cs"/>
                      </a:rPr>
                      <m:t>=</m:t>
                    </m:r>
                    <m:f>
                      <m:fPr>
                        <m:ctrlPr>
                          <a:rPr lang="en-US" sz="1600" b="0" i="1" kern="1200">
                            <a:solidFill>
                              <a:schemeClr val="tx1"/>
                            </a:solidFill>
                            <a:effectLst/>
                            <a:latin typeface="Cambria Math" panose="02040503050406030204" pitchFamily="18" charset="0"/>
                            <a:ea typeface="+mn-ea"/>
                            <a:cs typeface="+mn-cs"/>
                          </a:rPr>
                        </m:ctrlPr>
                      </m:fPr>
                      <m:num>
                        <m:r>
                          <a:rPr lang="en-US" sz="1600" b="0" i="1" kern="1200">
                            <a:solidFill>
                              <a:schemeClr val="tx1"/>
                            </a:solidFill>
                            <a:effectLst/>
                            <a:latin typeface="Cambria Math" panose="02040503050406030204" pitchFamily="18" charset="0"/>
                            <a:ea typeface="+mn-ea"/>
                            <a:cs typeface="+mn-cs"/>
                          </a:rPr>
                          <m:t>𝑆𝑊𝐶</m:t>
                        </m:r>
                        <m:r>
                          <a:rPr lang="en-US" sz="1600" b="0" i="1" kern="1200">
                            <a:solidFill>
                              <a:schemeClr val="tx1"/>
                            </a:solidFill>
                            <a:effectLst/>
                            <a:latin typeface="Cambria Math" panose="02040503050406030204" pitchFamily="18" charset="0"/>
                            <a:ea typeface="+mn-ea"/>
                            <a:cs typeface="+mn-cs"/>
                          </a:rPr>
                          <m:t>×</m:t>
                        </m:r>
                        <m:r>
                          <a:rPr lang="en-US" sz="1600" b="0" i="1" kern="1200">
                            <a:solidFill>
                              <a:schemeClr val="tx1"/>
                            </a:solidFill>
                            <a:effectLst/>
                            <a:latin typeface="Cambria Math" panose="02040503050406030204" pitchFamily="18" charset="0"/>
                            <a:ea typeface="+mn-ea"/>
                            <a:cs typeface="+mn-cs"/>
                          </a:rPr>
                          <m:t>𝐵𝐶𝐹</m:t>
                        </m:r>
                        <m:r>
                          <a:rPr lang="en-US" sz="1600" b="0" i="1" kern="1200">
                            <a:solidFill>
                              <a:schemeClr val="tx1"/>
                            </a:solidFill>
                            <a:effectLst/>
                            <a:latin typeface="Cambria Math" panose="02040503050406030204" pitchFamily="18" charset="0"/>
                            <a:ea typeface="+mn-ea"/>
                            <a:cs typeface="+mn-cs"/>
                          </a:rPr>
                          <m:t>×</m:t>
                        </m:r>
                        <m:r>
                          <a:rPr lang="en-US" sz="1600" b="0" i="1" kern="1200">
                            <a:solidFill>
                              <a:schemeClr val="tx1"/>
                            </a:solidFill>
                            <a:effectLst/>
                            <a:latin typeface="Cambria Math" panose="02040503050406030204" pitchFamily="18" charset="0"/>
                            <a:ea typeface="+mn-ea"/>
                            <a:cs typeface="+mn-cs"/>
                          </a:rPr>
                          <m:t>𝐼𝑅</m:t>
                        </m:r>
                        <m:r>
                          <a:rPr lang="en-US" sz="1600" b="0" i="1" kern="1200">
                            <a:solidFill>
                              <a:schemeClr val="tx1"/>
                            </a:solidFill>
                            <a:effectLst/>
                            <a:latin typeface="Cambria Math" panose="02040503050406030204" pitchFamily="18" charset="0"/>
                            <a:ea typeface="+mn-ea"/>
                            <a:cs typeface="+mn-cs"/>
                          </a:rPr>
                          <m:t>×</m:t>
                        </m:r>
                        <m:r>
                          <a:rPr lang="en-US" sz="1600" b="0" i="1" kern="1200">
                            <a:solidFill>
                              <a:schemeClr val="tx1"/>
                            </a:solidFill>
                            <a:effectLst/>
                            <a:latin typeface="Cambria Math" panose="02040503050406030204" pitchFamily="18" charset="0"/>
                            <a:ea typeface="+mn-ea"/>
                            <a:cs typeface="+mn-cs"/>
                          </a:rPr>
                          <m:t>𝐶𝐹</m:t>
                        </m:r>
                        <m:r>
                          <a:rPr lang="en-US" sz="1600" b="0" i="1" kern="1200">
                            <a:solidFill>
                              <a:schemeClr val="tx1"/>
                            </a:solidFill>
                            <a:effectLst/>
                            <a:latin typeface="Cambria Math" panose="02040503050406030204" pitchFamily="18" charset="0"/>
                            <a:ea typeface="+mn-ea"/>
                            <a:cs typeface="+mn-cs"/>
                          </a:rPr>
                          <m:t>1×</m:t>
                        </m:r>
                        <m:r>
                          <a:rPr lang="en-US" sz="1600" b="0" i="1" kern="1200">
                            <a:solidFill>
                              <a:schemeClr val="tx1"/>
                            </a:solidFill>
                            <a:effectLst/>
                            <a:latin typeface="Cambria Math" panose="02040503050406030204" pitchFamily="18" charset="0"/>
                            <a:ea typeface="+mn-ea"/>
                            <a:cs typeface="+mn-cs"/>
                          </a:rPr>
                          <m:t>𝐶𝐹</m:t>
                        </m:r>
                        <m:r>
                          <a:rPr lang="en-US" sz="1600" b="0" i="1" kern="1200">
                            <a:solidFill>
                              <a:schemeClr val="tx1"/>
                            </a:solidFill>
                            <a:effectLst/>
                            <a:latin typeface="Cambria Math" panose="02040503050406030204" pitchFamily="18" charset="0"/>
                            <a:ea typeface="+mn-ea"/>
                            <a:cs typeface="+mn-cs"/>
                          </a:rPr>
                          <m:t>2×</m:t>
                        </m:r>
                        <m:r>
                          <a:rPr lang="en-US" sz="1600" b="0" i="1" kern="1200">
                            <a:solidFill>
                              <a:schemeClr val="tx1"/>
                            </a:solidFill>
                            <a:effectLst/>
                            <a:latin typeface="Cambria Math" panose="02040503050406030204" pitchFamily="18" charset="0"/>
                            <a:ea typeface="+mn-ea"/>
                            <a:cs typeface="+mn-cs"/>
                          </a:rPr>
                          <m:t>𝐸𝐷</m:t>
                        </m:r>
                      </m:num>
                      <m:den>
                        <m:r>
                          <a:rPr lang="en-US" sz="1600" b="0" i="1" kern="1200">
                            <a:solidFill>
                              <a:schemeClr val="tx1"/>
                            </a:solidFill>
                            <a:effectLst/>
                            <a:latin typeface="Cambria Math" panose="02040503050406030204" pitchFamily="18" charset="0"/>
                            <a:ea typeface="+mn-ea"/>
                            <a:cs typeface="+mn-cs"/>
                          </a:rPr>
                          <m:t>𝐴𝑇</m:t>
                        </m:r>
                      </m:den>
                    </m:f>
                  </m:oMath>
                </m:oMathPara>
              </a14:m>
              <a:endParaRPr lang="en-US" sz="1400"/>
            </a:p>
          </xdr:txBody>
        </xdr:sp>
      </mc:Choice>
      <mc:Fallback xmlns="">
        <xdr:sp macro="" textlink="">
          <xdr:nvSpPr>
            <xdr:cNvPr id="2" name="TextBox 5">
              <a:extLst>
                <a:ext uri="{FF2B5EF4-FFF2-40B4-BE49-F238E27FC236}">
                  <a16:creationId xmlns:a16="http://schemas.microsoft.com/office/drawing/2014/main" id="{A8CB6ED5-1E42-456D-AFA6-74F057B18248}"/>
                </a:ext>
              </a:extLst>
            </xdr:cNvPr>
            <xdr:cNvSpPr txBox="1"/>
          </xdr:nvSpPr>
          <xdr:spPr>
            <a:xfrm>
              <a:off x="2" y="76200"/>
              <a:ext cx="5486398" cy="695029"/>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marL="0" marR="0" lvl="0" indent="0" algn="l" defTabSz="457200" rtl="0" eaLnBrk="1" fontAlgn="auto" latinLnBrk="0" hangingPunct="1">
                <a:lnSpc>
                  <a:spcPct val="100000"/>
                </a:lnSpc>
                <a:spcBef>
                  <a:spcPts val="0"/>
                </a:spcBef>
                <a:spcAft>
                  <a:spcPts val="0"/>
                </a:spcAft>
                <a:buClrTx/>
                <a:buSzTx/>
                <a:buFontTx/>
                <a:buNone/>
                <a:tabLst/>
                <a:defRPr/>
              </a:pPr>
              <a:r>
                <a:rPr lang="en-US" sz="1600" b="0" i="0" kern="1200">
                  <a:solidFill>
                    <a:schemeClr val="tx1"/>
                  </a:solidFill>
                  <a:effectLst/>
                  <a:latin typeface="Cambria Math" panose="02040503050406030204" pitchFamily="18" charset="0"/>
                  <a:ea typeface="+mn-ea"/>
                  <a:cs typeface="+mn-cs"/>
                </a:rPr>
                <a:t>𝐴𝐷𝑅 𝑜𝑟 𝐴𝐷𝐷=(𝑆𝑊𝐶×𝐵𝐶𝐹×𝐼𝑅×𝐶𝐹1×𝐶𝐹2×𝐸𝐷)/𝐴𝑇</a:t>
              </a:r>
              <a:endParaRPr lang="en-US" sz="1400"/>
            </a:p>
          </xdr:txBody>
        </xdr:sp>
      </mc:Fallback>
    </mc:AlternateContent>
    <xdr:clientData/>
  </xdr:twoCellAnchor>
  <xdr:twoCellAnchor>
    <xdr:from>
      <xdr:col>0</xdr:col>
      <xdr:colOff>504825</xdr:colOff>
      <xdr:row>4</xdr:row>
      <xdr:rowOff>104775</xdr:rowOff>
    </xdr:from>
    <xdr:to>
      <xdr:col>2</xdr:col>
      <xdr:colOff>1019175</xdr:colOff>
      <xdr:row>7</xdr:row>
      <xdr:rowOff>0</xdr:rowOff>
    </xdr:to>
    <mc:AlternateContent xmlns:mc="http://schemas.openxmlformats.org/markup-compatibility/2006" xmlns:a14="http://schemas.microsoft.com/office/drawing/2010/main">
      <mc:Choice Requires="a14">
        <xdr:sp macro="" textlink="">
          <xdr:nvSpPr>
            <xdr:cNvPr id="3" name="Rectangle 2">
              <a:extLst>
                <a:ext uri="{FF2B5EF4-FFF2-40B4-BE49-F238E27FC236}">
                  <a16:creationId xmlns:a16="http://schemas.microsoft.com/office/drawing/2014/main" id="{2BE8F3C0-C979-4BC7-A3F3-77F9844AA639}"/>
                </a:ext>
                <a:ext uri="{147F2762-F138-4A5C-976F-8EAC2B608ADB}">
                  <a16:predDERef xmlns:a16="http://schemas.microsoft.com/office/drawing/2014/main" pred="{A8CB6ED5-1E42-456D-AFA6-74F057B18248}"/>
                </a:ext>
              </a:extLst>
            </xdr:cNvPr>
            <xdr:cNvSpPr/>
          </xdr:nvSpPr>
          <xdr:spPr>
            <a:xfrm>
              <a:off x="504825" y="828675"/>
              <a:ext cx="4362450" cy="46672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14:m>
                <m:oMathPara xmlns:m="http://schemas.openxmlformats.org/officeDocument/2006/math">
                  <m:oMathParaPr>
                    <m:jc m:val="centerGroup"/>
                  </m:oMathParaPr>
                  <m:oMath xmlns:m="http://schemas.openxmlformats.org/officeDocument/2006/math">
                    <m:r>
                      <a:rPr lang="en-US" sz="1600" b="0" i="1">
                        <a:solidFill>
                          <a:sysClr val="windowText" lastClr="000000"/>
                        </a:solidFill>
                        <a:latin typeface="Cambria Math" panose="02040503050406030204" pitchFamily="18" charset="0"/>
                      </a:rPr>
                      <m:t>𝐹𝑖𝑠h</m:t>
                    </m:r>
                    <m:r>
                      <a:rPr lang="en-US" sz="1600" b="0" i="1">
                        <a:solidFill>
                          <a:sysClr val="windowText" lastClr="000000"/>
                        </a:solidFill>
                        <a:latin typeface="Cambria Math" panose="02040503050406030204" pitchFamily="18" charset="0"/>
                      </a:rPr>
                      <m:t> </m:t>
                    </m:r>
                    <m:r>
                      <a:rPr lang="en-US" sz="1600" b="0" i="1">
                        <a:solidFill>
                          <a:sysClr val="windowText" lastClr="000000"/>
                        </a:solidFill>
                        <a:latin typeface="Cambria Math" panose="02040503050406030204" pitchFamily="18" charset="0"/>
                      </a:rPr>
                      <m:t>𝑇𝑖𝑠𝑠𝑢𝑒</m:t>
                    </m:r>
                    <m:r>
                      <a:rPr lang="en-US" sz="1600" b="0" i="1">
                        <a:solidFill>
                          <a:sysClr val="windowText" lastClr="000000"/>
                        </a:solidFill>
                        <a:latin typeface="Cambria Math" panose="02040503050406030204" pitchFamily="18" charset="0"/>
                      </a:rPr>
                      <m:t> </m:t>
                    </m:r>
                    <m:r>
                      <a:rPr lang="en-US" sz="1600" b="0" i="1">
                        <a:solidFill>
                          <a:sysClr val="windowText" lastClr="000000"/>
                        </a:solidFill>
                        <a:latin typeface="Cambria Math" panose="02040503050406030204" pitchFamily="18" charset="0"/>
                      </a:rPr>
                      <m:t>𝐶𝑜𝑛𝑐</m:t>
                    </m:r>
                    <m:r>
                      <a:rPr lang="en-US" sz="1600" b="0" i="1">
                        <a:solidFill>
                          <a:sysClr val="windowText" lastClr="000000"/>
                        </a:solidFill>
                        <a:latin typeface="Cambria Math" panose="02040503050406030204" pitchFamily="18" charset="0"/>
                      </a:rPr>
                      <m:t>.= </m:t>
                    </m:r>
                    <m:r>
                      <a:rPr lang="en-US" sz="1600" b="0" i="1">
                        <a:solidFill>
                          <a:sysClr val="windowText" lastClr="000000"/>
                        </a:solidFill>
                        <a:latin typeface="Cambria Math" panose="02040503050406030204" pitchFamily="18" charset="0"/>
                      </a:rPr>
                      <m:t>𝑆𝑊𝐶</m:t>
                    </m:r>
                    <m:r>
                      <a:rPr lang="en-US" sz="1600" b="0" i="1">
                        <a:solidFill>
                          <a:sysClr val="windowText" lastClr="000000"/>
                        </a:solidFill>
                        <a:effectLst/>
                        <a:latin typeface="Cambria Math" panose="02040503050406030204" pitchFamily="18" charset="0"/>
                        <a:ea typeface="+mn-ea"/>
                        <a:cs typeface="+mn-cs"/>
                      </a:rPr>
                      <m:t>×</m:t>
                    </m:r>
                    <m:r>
                      <a:rPr lang="en-US" sz="1600" b="0" i="1">
                        <a:solidFill>
                          <a:sysClr val="windowText" lastClr="000000"/>
                        </a:solidFill>
                        <a:latin typeface="Cambria Math" panose="02040503050406030204" pitchFamily="18" charset="0"/>
                      </a:rPr>
                      <m:t>𝐵𝐶𝐹</m:t>
                    </m:r>
                    <m:r>
                      <a:rPr lang="en-US" sz="1600" b="0" i="1">
                        <a:solidFill>
                          <a:sysClr val="windowText" lastClr="000000"/>
                        </a:solidFill>
                        <a:latin typeface="Cambria Math" panose="02040503050406030204" pitchFamily="18" charset="0"/>
                      </a:rPr>
                      <m:t>×</m:t>
                    </m:r>
                    <m:r>
                      <a:rPr lang="en-US" sz="1600" b="0" i="1">
                        <a:solidFill>
                          <a:sysClr val="windowText" lastClr="000000"/>
                        </a:solidFill>
                        <a:latin typeface="Cambria Math" panose="02040503050406030204" pitchFamily="18" charset="0"/>
                      </a:rPr>
                      <m:t>𝐶𝐹</m:t>
                    </m:r>
                    <m:r>
                      <a:rPr lang="en-US" sz="1600" b="0" i="1">
                        <a:solidFill>
                          <a:sysClr val="windowText" lastClr="000000"/>
                        </a:solidFill>
                        <a:latin typeface="Cambria Math" panose="02040503050406030204" pitchFamily="18" charset="0"/>
                      </a:rPr>
                      <m:t>1</m:t>
                    </m:r>
                  </m:oMath>
                </m:oMathPara>
              </a14:m>
              <a:endParaRPr lang="en-US" sz="1600">
                <a:solidFill>
                  <a:sysClr val="windowText" lastClr="000000"/>
                </a:solidFill>
              </a:endParaRPr>
            </a:p>
          </xdr:txBody>
        </xdr:sp>
      </mc:Choice>
      <mc:Fallback xmlns="">
        <xdr:sp macro="" textlink="">
          <xdr:nvSpPr>
            <xdr:cNvPr id="3" name="Rectangle 2">
              <a:extLst>
                <a:ext uri="{FF2B5EF4-FFF2-40B4-BE49-F238E27FC236}">
                  <a16:creationId xmlns:a16="http://schemas.microsoft.com/office/drawing/2014/main" id="{2BE8F3C0-C979-4BC7-A3F3-77F9844AA639}"/>
                </a:ext>
                <a:ext uri="{147F2762-F138-4A5C-976F-8EAC2B608ADB}">
                  <a16:predDERef xmlns:a16="http://schemas.microsoft.com/office/drawing/2014/main" pred="{A8CB6ED5-1E42-456D-AFA6-74F057B18248}"/>
                </a:ext>
              </a:extLst>
            </xdr:cNvPr>
            <xdr:cNvSpPr/>
          </xdr:nvSpPr>
          <xdr:spPr>
            <a:xfrm>
              <a:off x="504825" y="828675"/>
              <a:ext cx="4362450" cy="46672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600" b="0" i="0">
                  <a:solidFill>
                    <a:sysClr val="windowText" lastClr="000000"/>
                  </a:solidFill>
                  <a:latin typeface="Cambria Math" panose="02040503050406030204" pitchFamily="18" charset="0"/>
                </a:rPr>
                <a:t>𝐹𝑖𝑠ℎ 𝑇𝑖𝑠𝑠𝑢𝑒 𝐶𝑜𝑛𝑐.= 𝑆𝑊𝐶</a:t>
              </a:r>
              <a:r>
                <a:rPr lang="en-US" sz="1600" b="0" i="0">
                  <a:solidFill>
                    <a:sysClr val="windowText" lastClr="000000"/>
                  </a:solidFill>
                  <a:effectLst/>
                  <a:latin typeface="Cambria Math" panose="02040503050406030204" pitchFamily="18" charset="0"/>
                  <a:ea typeface="+mn-ea"/>
                  <a:cs typeface="+mn-cs"/>
                </a:rPr>
                <a:t>×</a:t>
              </a:r>
              <a:r>
                <a:rPr lang="en-US" sz="1600" b="0" i="0">
                  <a:solidFill>
                    <a:sysClr val="windowText" lastClr="000000"/>
                  </a:solidFill>
                  <a:latin typeface="Cambria Math" panose="02040503050406030204" pitchFamily="18" charset="0"/>
                </a:rPr>
                <a:t>𝐵𝐶𝐹×𝐶𝐹1</a:t>
              </a:r>
              <a:endParaRPr lang="en-US" sz="1600">
                <a:solidFill>
                  <a:sysClr val="windowText" lastClr="000000"/>
                </a:solidFill>
              </a:endParaRP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1</xdr:rowOff>
    </xdr:from>
    <xdr:to>
      <xdr:col>3</xdr:col>
      <xdr:colOff>551041</xdr:colOff>
      <xdr:row>5</xdr:row>
      <xdr:rowOff>38101</xdr:rowOff>
    </xdr:to>
    <mc:AlternateContent xmlns:mc="http://schemas.openxmlformats.org/markup-compatibility/2006" xmlns:a14="http://schemas.microsoft.com/office/drawing/2010/main">
      <mc:Choice Requires="a14">
        <xdr:sp macro="" textlink="">
          <xdr:nvSpPr>
            <xdr:cNvPr id="2" name="TextBox 5">
              <a:extLst>
                <a:ext uri="{FF2B5EF4-FFF2-40B4-BE49-F238E27FC236}">
                  <a16:creationId xmlns:a16="http://schemas.microsoft.com/office/drawing/2014/main" id="{71F774FF-04BD-4715-BFA5-38525AE3C0D9}"/>
                </a:ext>
              </a:extLst>
            </xdr:cNvPr>
            <xdr:cNvSpPr txBox="1"/>
          </xdr:nvSpPr>
          <xdr:spPr>
            <a:xfrm>
              <a:off x="0" y="190501"/>
              <a:ext cx="4646791" cy="800100"/>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14:m>
                <m:oMathPara xmlns:m="http://schemas.openxmlformats.org/officeDocument/2006/math">
                  <m:oMathParaPr>
                    <m:jc m:val="centerGroup"/>
                  </m:oMathParaPr>
                  <m:oMath xmlns:m="http://schemas.openxmlformats.org/officeDocument/2006/math">
                    <m:r>
                      <a:rPr lang="en-US" sz="1400" b="0" i="1">
                        <a:latin typeface="Cambria Math" panose="02040503050406030204" pitchFamily="18" charset="0"/>
                      </a:rPr>
                      <m:t>𝑀𝑂𝐸</m:t>
                    </m:r>
                    <m:r>
                      <a:rPr lang="en-US" sz="1400" b="0" i="1">
                        <a:latin typeface="Cambria Math" panose="02040503050406030204" pitchFamily="18" charset="0"/>
                      </a:rPr>
                      <m:t>=</m:t>
                    </m:r>
                    <m:f>
                      <m:fPr>
                        <m:ctrlPr>
                          <a:rPr lang="en-US" sz="1400" b="0" i="1">
                            <a:latin typeface="Cambria Math" panose="02040503050406030204" pitchFamily="18" charset="0"/>
                          </a:rPr>
                        </m:ctrlPr>
                      </m:fPr>
                      <m:num>
                        <m:r>
                          <a:rPr lang="en-US" sz="1400" b="0" i="1">
                            <a:latin typeface="Cambria Math" panose="02040503050406030204" pitchFamily="18" charset="0"/>
                          </a:rPr>
                          <m:t>𝑃𝑂𝐷</m:t>
                        </m:r>
                      </m:num>
                      <m:den>
                        <m:d>
                          <m:dPr>
                            <m:ctrlPr>
                              <a:rPr lang="en-US" sz="1400" b="0" i="1">
                                <a:latin typeface="Cambria Math" panose="02040503050406030204" pitchFamily="18" charset="0"/>
                              </a:rPr>
                            </m:ctrlPr>
                          </m:dPr>
                          <m:e>
                            <m:f>
                              <m:fPr>
                                <m:ctrlPr>
                                  <a:rPr lang="en-US" sz="1600" b="0" i="1" kern="1200">
                                    <a:solidFill>
                                      <a:schemeClr val="tx1"/>
                                    </a:solidFill>
                                    <a:effectLst/>
                                    <a:latin typeface="Cambria Math" panose="02040503050406030204" pitchFamily="18" charset="0"/>
                                    <a:ea typeface="+mn-ea"/>
                                    <a:cs typeface="+mn-cs"/>
                                  </a:rPr>
                                </m:ctrlPr>
                              </m:fPr>
                              <m:num>
                                <m:r>
                                  <a:rPr lang="en-US" sz="1600" b="0" i="1" kern="1200">
                                    <a:solidFill>
                                      <a:schemeClr val="tx1"/>
                                    </a:solidFill>
                                    <a:effectLst/>
                                    <a:latin typeface="Cambria Math" panose="02040503050406030204" pitchFamily="18" charset="0"/>
                                    <a:ea typeface="+mn-ea"/>
                                    <a:cs typeface="+mn-cs"/>
                                  </a:rPr>
                                  <m:t>𝐹𝑖𝑠h</m:t>
                                </m:r>
                                <m:r>
                                  <a:rPr lang="en-US" sz="1600" b="0" i="1" kern="1200">
                                    <a:solidFill>
                                      <a:schemeClr val="tx1"/>
                                    </a:solidFill>
                                    <a:effectLst/>
                                    <a:latin typeface="Cambria Math" panose="02040503050406030204" pitchFamily="18" charset="0"/>
                                    <a:ea typeface="+mn-ea"/>
                                    <a:cs typeface="+mn-cs"/>
                                  </a:rPr>
                                  <m:t> </m:t>
                                </m:r>
                                <m:r>
                                  <a:rPr lang="en-US" sz="1600" b="0" i="1" kern="1200">
                                    <a:solidFill>
                                      <a:schemeClr val="tx1"/>
                                    </a:solidFill>
                                    <a:effectLst/>
                                    <a:latin typeface="Cambria Math" panose="02040503050406030204" pitchFamily="18" charset="0"/>
                                    <a:ea typeface="+mn-ea"/>
                                    <a:cs typeface="+mn-cs"/>
                                  </a:rPr>
                                  <m:t>𝑇𝑖𝑠𝑠𝑢𝑒</m:t>
                                </m:r>
                                <m:r>
                                  <a:rPr lang="en-US" sz="1600" b="0" i="1" kern="1200">
                                    <a:solidFill>
                                      <a:schemeClr val="tx1"/>
                                    </a:solidFill>
                                    <a:effectLst/>
                                    <a:latin typeface="Cambria Math" panose="02040503050406030204" pitchFamily="18" charset="0"/>
                                    <a:ea typeface="+mn-ea"/>
                                    <a:cs typeface="+mn-cs"/>
                                  </a:rPr>
                                  <m:t> </m:t>
                                </m:r>
                                <m:r>
                                  <a:rPr lang="en-US" sz="1600" b="0" i="1" kern="1200">
                                    <a:solidFill>
                                      <a:schemeClr val="tx1"/>
                                    </a:solidFill>
                                    <a:effectLst/>
                                    <a:latin typeface="Cambria Math" panose="02040503050406030204" pitchFamily="18" charset="0"/>
                                    <a:ea typeface="+mn-ea"/>
                                    <a:cs typeface="+mn-cs"/>
                                  </a:rPr>
                                  <m:t>𝐶𝑜𝑛𝑐</m:t>
                                </m:r>
                                <m:r>
                                  <a:rPr lang="en-US" sz="1600" b="0" i="1" kern="1200">
                                    <a:solidFill>
                                      <a:schemeClr val="tx1"/>
                                    </a:solidFill>
                                    <a:effectLst/>
                                    <a:latin typeface="Cambria Math" panose="02040503050406030204" pitchFamily="18" charset="0"/>
                                    <a:ea typeface="+mn-ea"/>
                                    <a:cs typeface="+mn-cs"/>
                                  </a:rPr>
                                  <m:t>.  ×</m:t>
                                </m:r>
                                <m:r>
                                  <a:rPr lang="en-US" sz="1600" b="0" i="1" kern="1200">
                                    <a:solidFill>
                                      <a:schemeClr val="tx1"/>
                                    </a:solidFill>
                                    <a:effectLst/>
                                    <a:latin typeface="Cambria Math" panose="02040503050406030204" pitchFamily="18" charset="0"/>
                                    <a:ea typeface="+mn-ea"/>
                                    <a:cs typeface="+mn-cs"/>
                                  </a:rPr>
                                  <m:t>𝐼𝑅</m:t>
                                </m:r>
                                <m:r>
                                  <a:rPr lang="en-US" sz="1600" b="0" i="1" kern="1200">
                                    <a:solidFill>
                                      <a:schemeClr val="tx1"/>
                                    </a:solidFill>
                                    <a:effectLst/>
                                    <a:latin typeface="Cambria Math" panose="02040503050406030204" pitchFamily="18" charset="0"/>
                                    <a:ea typeface="+mn-ea"/>
                                    <a:cs typeface="+mn-cs"/>
                                  </a:rPr>
                                  <m:t>×</m:t>
                                </m:r>
                                <m:r>
                                  <a:rPr lang="en-US" sz="1600" b="0" i="1" kern="1200">
                                    <a:solidFill>
                                      <a:schemeClr val="tx1"/>
                                    </a:solidFill>
                                    <a:effectLst/>
                                    <a:latin typeface="Cambria Math" panose="02040503050406030204" pitchFamily="18" charset="0"/>
                                    <a:ea typeface="+mn-ea"/>
                                    <a:cs typeface="+mn-cs"/>
                                  </a:rPr>
                                  <m:t>𝐶𝐹</m:t>
                                </m:r>
                                <m:r>
                                  <a:rPr lang="en-US" sz="1600" b="0" i="1" kern="1200">
                                    <a:solidFill>
                                      <a:schemeClr val="tx1"/>
                                    </a:solidFill>
                                    <a:effectLst/>
                                    <a:latin typeface="Cambria Math" panose="02040503050406030204" pitchFamily="18" charset="0"/>
                                    <a:ea typeface="+mn-ea"/>
                                    <a:cs typeface="+mn-cs"/>
                                  </a:rPr>
                                  <m:t>2×</m:t>
                                </m:r>
                                <m:r>
                                  <a:rPr lang="en-US" sz="1600" b="0" i="1" kern="1200">
                                    <a:solidFill>
                                      <a:schemeClr val="tx1"/>
                                    </a:solidFill>
                                    <a:effectLst/>
                                    <a:latin typeface="Cambria Math" panose="02040503050406030204" pitchFamily="18" charset="0"/>
                                    <a:ea typeface="+mn-ea"/>
                                    <a:cs typeface="+mn-cs"/>
                                  </a:rPr>
                                  <m:t>𝐸𝐷</m:t>
                                </m:r>
                              </m:num>
                              <m:den>
                                <m:r>
                                  <a:rPr lang="en-US" sz="1600" b="0" i="1" kern="1200">
                                    <a:solidFill>
                                      <a:schemeClr val="tx1"/>
                                    </a:solidFill>
                                    <a:effectLst/>
                                    <a:latin typeface="Cambria Math" panose="02040503050406030204" pitchFamily="18" charset="0"/>
                                    <a:ea typeface="+mn-ea"/>
                                    <a:cs typeface="+mn-cs"/>
                                  </a:rPr>
                                  <m:t>𝐴𝑇</m:t>
                                </m:r>
                              </m:den>
                            </m:f>
                          </m:e>
                        </m:d>
                      </m:den>
                    </m:f>
                  </m:oMath>
                </m:oMathPara>
              </a14:m>
              <a:endParaRPr lang="en-US" sz="1400"/>
            </a:p>
          </xdr:txBody>
        </xdr:sp>
      </mc:Choice>
      <mc:Fallback xmlns="">
        <xdr:sp macro="" textlink="">
          <xdr:nvSpPr>
            <xdr:cNvPr id="2" name="TextBox 5">
              <a:extLst>
                <a:ext uri="{FF2B5EF4-FFF2-40B4-BE49-F238E27FC236}">
                  <a16:creationId xmlns:a16="http://schemas.microsoft.com/office/drawing/2014/main" id="{71F774FF-04BD-4715-BFA5-38525AE3C0D9}"/>
                </a:ext>
              </a:extLst>
            </xdr:cNvPr>
            <xdr:cNvSpPr txBox="1"/>
          </xdr:nvSpPr>
          <xdr:spPr>
            <a:xfrm>
              <a:off x="0" y="190501"/>
              <a:ext cx="4646791" cy="800100"/>
            </a:xfrm>
            <a:prstGeom prst="rect">
              <a:avLst/>
            </a:prstGeom>
            <a:noFill/>
          </xdr:spPr>
          <xdr:txBody>
            <a:bodyPr wrap="square" rtlCol="0">
              <a:noAutofit/>
            </a:bodyPr>
            <a:lstStyle>
              <a:defPPr>
                <a:defRPr lang="en-US"/>
              </a:defPPr>
              <a:lvl1pPr marL="0" algn="l" defTabSz="457200" rtl="0" eaLnBrk="1" latinLnBrk="0" hangingPunct="1">
                <a:defRPr sz="1800" kern="1200">
                  <a:solidFill>
                    <a:schemeClr val="tx1"/>
                  </a:solidFill>
                  <a:latin typeface="+mn-lt"/>
                  <a:ea typeface="+mn-ea"/>
                  <a:cs typeface="+mn-cs"/>
                </a:defRPr>
              </a:lvl1pPr>
              <a:lvl2pPr marL="457200" algn="l" defTabSz="457200" rtl="0" eaLnBrk="1" latinLnBrk="0" hangingPunct="1">
                <a:defRPr sz="1800" kern="1200">
                  <a:solidFill>
                    <a:schemeClr val="tx1"/>
                  </a:solidFill>
                  <a:latin typeface="+mn-lt"/>
                  <a:ea typeface="+mn-ea"/>
                  <a:cs typeface="+mn-cs"/>
                </a:defRPr>
              </a:lvl2pPr>
              <a:lvl3pPr marL="914400" algn="l" defTabSz="457200" rtl="0" eaLnBrk="1" latinLnBrk="0" hangingPunct="1">
                <a:defRPr sz="1800" kern="1200">
                  <a:solidFill>
                    <a:schemeClr val="tx1"/>
                  </a:solidFill>
                  <a:latin typeface="+mn-lt"/>
                  <a:ea typeface="+mn-ea"/>
                  <a:cs typeface="+mn-cs"/>
                </a:defRPr>
              </a:lvl3pPr>
              <a:lvl4pPr marL="1371600" algn="l" defTabSz="457200" rtl="0" eaLnBrk="1" latinLnBrk="0" hangingPunct="1">
                <a:defRPr sz="1800" kern="1200">
                  <a:solidFill>
                    <a:schemeClr val="tx1"/>
                  </a:solidFill>
                  <a:latin typeface="+mn-lt"/>
                  <a:ea typeface="+mn-ea"/>
                  <a:cs typeface="+mn-cs"/>
                </a:defRPr>
              </a:lvl4pPr>
              <a:lvl5pPr marL="1828800" algn="l" defTabSz="457200" rtl="0" eaLnBrk="1" latinLnBrk="0" hangingPunct="1">
                <a:defRPr sz="1800" kern="1200">
                  <a:solidFill>
                    <a:schemeClr val="tx1"/>
                  </a:solidFill>
                  <a:latin typeface="+mn-lt"/>
                  <a:ea typeface="+mn-ea"/>
                  <a:cs typeface="+mn-cs"/>
                </a:defRPr>
              </a:lvl5pPr>
              <a:lvl6pPr marL="2286000" algn="l" defTabSz="457200" rtl="0" eaLnBrk="1" latinLnBrk="0" hangingPunct="1">
                <a:defRPr sz="1800" kern="1200">
                  <a:solidFill>
                    <a:schemeClr val="tx1"/>
                  </a:solidFill>
                  <a:latin typeface="+mn-lt"/>
                  <a:ea typeface="+mn-ea"/>
                  <a:cs typeface="+mn-cs"/>
                </a:defRPr>
              </a:lvl6pPr>
              <a:lvl7pPr marL="2743200" algn="l" defTabSz="457200" rtl="0" eaLnBrk="1" latinLnBrk="0" hangingPunct="1">
                <a:defRPr sz="1800" kern="1200">
                  <a:solidFill>
                    <a:schemeClr val="tx1"/>
                  </a:solidFill>
                  <a:latin typeface="+mn-lt"/>
                  <a:ea typeface="+mn-ea"/>
                  <a:cs typeface="+mn-cs"/>
                </a:defRPr>
              </a:lvl7pPr>
              <a:lvl8pPr marL="3200400" algn="l" defTabSz="457200" rtl="0" eaLnBrk="1" latinLnBrk="0" hangingPunct="1">
                <a:defRPr sz="1800" kern="1200">
                  <a:solidFill>
                    <a:schemeClr val="tx1"/>
                  </a:solidFill>
                  <a:latin typeface="+mn-lt"/>
                  <a:ea typeface="+mn-ea"/>
                  <a:cs typeface="+mn-cs"/>
                </a:defRPr>
              </a:lvl8pPr>
              <a:lvl9pPr marL="3657600" algn="l" defTabSz="457200" rtl="0" eaLnBrk="1" latinLnBrk="0" hangingPunct="1">
                <a:defRPr sz="1800" kern="1200">
                  <a:solidFill>
                    <a:schemeClr val="tx1"/>
                  </a:solidFill>
                  <a:latin typeface="+mn-lt"/>
                  <a:ea typeface="+mn-ea"/>
                  <a:cs typeface="+mn-cs"/>
                </a:defRPr>
              </a:lvl9pPr>
            </a:lstStyle>
            <a:p>
              <a:pPr/>
              <a:r>
                <a:rPr lang="en-US" sz="1400" b="0" i="0">
                  <a:latin typeface="Cambria Math" panose="02040503050406030204" pitchFamily="18" charset="0"/>
                </a:rPr>
                <a:t>𝑀𝑂𝐸=𝑃𝑂𝐷/((</a:t>
              </a:r>
              <a:r>
                <a:rPr lang="en-US" sz="1600" b="0" i="0" kern="1200">
                  <a:solidFill>
                    <a:schemeClr val="tx1"/>
                  </a:solidFill>
                  <a:effectLst/>
                  <a:latin typeface="Cambria Math" panose="02040503050406030204" pitchFamily="18" charset="0"/>
                  <a:ea typeface="+mn-ea"/>
                  <a:cs typeface="+mn-cs"/>
                </a:rPr>
                <a:t>(𝐹𝑖𝑠ℎ 𝑇𝑖𝑠𝑠𝑢𝑒 𝐶𝑜𝑛𝑐.  ×𝐼𝑅×𝐶𝐹2×𝐸𝐷)/𝐴𝑇) </a:t>
              </a:r>
              <a:r>
                <a:rPr lang="en-US" sz="1400" b="0" i="0" kern="1200">
                  <a:solidFill>
                    <a:schemeClr val="tx1"/>
                  </a:solidFill>
                  <a:effectLst/>
                  <a:latin typeface="Cambria Math" panose="02040503050406030204" pitchFamily="18" charset="0"/>
                  <a:ea typeface="+mn-ea"/>
                  <a:cs typeface="+mn-cs"/>
                </a:rPr>
                <a:t>)</a:t>
              </a:r>
              <a:endParaRPr lang="en-US" sz="1400"/>
            </a:p>
          </xdr:txBody>
        </xdr:sp>
      </mc:Fallback>
    </mc:AlternateContent>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hyperlink" Target="https://hero.epa.gov/hero/index.cfm/reference/details/reference_id/679985" TargetMode="External"/><Relationship Id="rId2" Type="http://schemas.openxmlformats.org/officeDocument/2006/relationships/hyperlink" Target="https://hero.epa.gov/hero/index.cfm/reference/details/reference_id/7306435" TargetMode="External"/><Relationship Id="rId1" Type="http://schemas.openxmlformats.org/officeDocument/2006/relationships/hyperlink" Target="https://hero.epa.gov/hero/index.cfm/reference/details/reference_id/786546" TargetMode="External"/><Relationship Id="rId4"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7CED36-4F30-454F-9E7C-E124F8637325}">
  <sheetPr codeName="Sheet1"/>
  <dimension ref="B1:F22"/>
  <sheetViews>
    <sheetView tabSelected="1" zoomScaleNormal="100" workbookViewId="0">
      <selection activeCell="A43" sqref="A43"/>
    </sheetView>
  </sheetViews>
  <sheetFormatPr defaultColWidth="9.140625" defaultRowHeight="15" x14ac:dyDescent="0.25"/>
  <cols>
    <col min="1" max="1" width="13.42578125" style="111" customWidth="1"/>
    <col min="2" max="2" width="11.42578125" style="111" customWidth="1"/>
    <col min="3" max="3" width="10.85546875" style="111" customWidth="1"/>
    <col min="4" max="4" width="11.42578125" style="111" customWidth="1"/>
    <col min="5" max="5" width="11.85546875" style="111" customWidth="1"/>
    <col min="6" max="16384" width="9.140625" style="111"/>
  </cols>
  <sheetData>
    <row r="1" spans="2:6" ht="15.75" x14ac:dyDescent="0.25">
      <c r="B1" s="110"/>
      <c r="C1" s="110"/>
      <c r="D1" s="110"/>
      <c r="E1" s="110"/>
      <c r="F1" s="110"/>
    </row>
    <row r="2" spans="2:6" x14ac:dyDescent="0.25">
      <c r="B2" s="112"/>
      <c r="C2" s="113"/>
      <c r="D2" s="113"/>
      <c r="E2" s="113"/>
      <c r="F2" s="112"/>
    </row>
    <row r="3" spans="2:6" ht="14.45" customHeight="1" x14ac:dyDescent="0.25">
      <c r="B3" s="112"/>
      <c r="C3" s="114"/>
      <c r="D3" s="115"/>
      <c r="E3" s="116"/>
      <c r="F3" s="112"/>
    </row>
    <row r="6" spans="2:6" ht="36.75" customHeight="1" x14ac:dyDescent="0.25">
      <c r="B6" s="117" t="s">
        <v>0</v>
      </c>
      <c r="C6" s="117"/>
      <c r="D6" s="117"/>
      <c r="E6" s="117"/>
      <c r="F6" s="117"/>
    </row>
    <row r="7" spans="2:6" ht="20.25" customHeight="1" x14ac:dyDescent="0.25">
      <c r="B7" s="117"/>
      <c r="C7" s="117"/>
      <c r="D7" s="117"/>
      <c r="E7" s="117"/>
      <c r="F7" s="117"/>
    </row>
    <row r="8" spans="2:6" ht="20.25" customHeight="1" x14ac:dyDescent="0.25">
      <c r="B8" s="118"/>
      <c r="C8" s="118"/>
      <c r="D8" s="118"/>
      <c r="E8" s="118"/>
      <c r="F8" s="118"/>
    </row>
    <row r="9" spans="2:6" ht="20.25" customHeight="1" x14ac:dyDescent="0.25">
      <c r="B9" s="118"/>
      <c r="C9" s="118"/>
      <c r="D9" s="118"/>
      <c r="E9" s="118"/>
      <c r="F9" s="118"/>
    </row>
    <row r="10" spans="2:6" ht="20.25" customHeight="1" x14ac:dyDescent="0.25">
      <c r="B10" s="118"/>
      <c r="C10" s="118"/>
      <c r="D10" s="118"/>
      <c r="E10" s="118"/>
      <c r="F10" s="118"/>
    </row>
    <row r="11" spans="2:6" ht="20.25" customHeight="1" x14ac:dyDescent="0.25">
      <c r="B11" s="118"/>
      <c r="C11" s="118"/>
      <c r="D11" s="118"/>
      <c r="E11" s="118"/>
      <c r="F11" s="118"/>
    </row>
    <row r="12" spans="2:6" ht="20.25" customHeight="1" x14ac:dyDescent="0.25">
      <c r="B12" s="118"/>
      <c r="C12" s="118"/>
      <c r="D12" s="118"/>
      <c r="E12" s="118"/>
      <c r="F12" s="118"/>
    </row>
    <row r="13" spans="2:6" ht="20.25" customHeight="1" x14ac:dyDescent="0.25">
      <c r="B13" s="118"/>
      <c r="C13" s="118"/>
      <c r="D13" s="118"/>
      <c r="E13" s="118"/>
      <c r="F13" s="118"/>
    </row>
    <row r="14" spans="2:6" ht="20.25" customHeight="1" x14ac:dyDescent="0.25">
      <c r="B14" s="118"/>
      <c r="C14" s="118"/>
      <c r="D14" s="118"/>
      <c r="E14" s="118"/>
      <c r="F14" s="118"/>
    </row>
    <row r="15" spans="2:6" ht="20.25" customHeight="1" x14ac:dyDescent="0.25">
      <c r="B15" s="118"/>
      <c r="C15" s="118"/>
      <c r="D15" s="118"/>
      <c r="E15" s="118"/>
      <c r="F15" s="118"/>
    </row>
    <row r="16" spans="2:6" ht="20.25" customHeight="1" x14ac:dyDescent="0.25">
      <c r="B16" s="118"/>
      <c r="C16" s="118"/>
      <c r="D16" s="118"/>
      <c r="E16" s="118"/>
      <c r="F16" s="118"/>
    </row>
    <row r="19" spans="2:6" ht="22.5" x14ac:dyDescent="0.25">
      <c r="B19" s="117" t="s">
        <v>1</v>
      </c>
      <c r="C19" s="117"/>
      <c r="D19" s="117"/>
      <c r="E19" s="117"/>
      <c r="F19" s="117"/>
    </row>
    <row r="22" spans="2:6" ht="19.5" x14ac:dyDescent="0.35">
      <c r="B22" s="119" t="s">
        <v>2</v>
      </c>
      <c r="C22" s="119"/>
      <c r="D22" s="119"/>
      <c r="E22" s="119"/>
      <c r="F22" s="119"/>
    </row>
  </sheetData>
  <sheetProtection sheet="1" objects="1" scenarios="1" formatCells="0" formatColumns="0" formatRows="0" sort="0" autoFilter="0"/>
  <mergeCells count="4">
    <mergeCell ref="B6:F7"/>
    <mergeCell ref="B19:F19"/>
    <mergeCell ref="B22:F22"/>
    <mergeCell ref="C2:E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B0F8A8-1753-4CF8-BEFE-DFC31292D632}">
  <sheetPr codeName="Sheet3"/>
  <dimension ref="A1:BJ60"/>
  <sheetViews>
    <sheetView zoomScaleNormal="100" workbookViewId="0">
      <selection activeCell="B42" sqref="B42"/>
    </sheetView>
  </sheetViews>
  <sheetFormatPr defaultColWidth="8.7109375" defaultRowHeight="15" x14ac:dyDescent="0.25"/>
  <cols>
    <col min="1" max="1" width="26.85546875" style="2" customWidth="1"/>
    <col min="2" max="2" width="27.5703125" style="2" customWidth="1"/>
    <col min="3" max="3" width="14.42578125" style="2" customWidth="1"/>
    <col min="4" max="5" width="15.42578125" style="2" customWidth="1"/>
    <col min="6" max="62" width="8.7109375" style="1"/>
    <col min="63" max="16384" width="8.7109375" style="2"/>
  </cols>
  <sheetData>
    <row r="1" s="1" customFormat="1" x14ac:dyDescent="0.25"/>
    <row r="2" s="1" customFormat="1" x14ac:dyDescent="0.25"/>
    <row r="3" s="1" customFormat="1" x14ac:dyDescent="0.25"/>
    <row r="4" s="1" customFormat="1" x14ac:dyDescent="0.25"/>
    <row r="5" s="1" customFormat="1" x14ac:dyDescent="0.25"/>
    <row r="6" s="1" customFormat="1" x14ac:dyDescent="0.25"/>
    <row r="7" s="1" customFormat="1" x14ac:dyDescent="0.25"/>
    <row r="8" s="1" customFormat="1" x14ac:dyDescent="0.25"/>
    <row r="9" s="1" customFormat="1" x14ac:dyDescent="0.25"/>
    <row r="10" s="1" customFormat="1" x14ac:dyDescent="0.25"/>
    <row r="11" s="1" customFormat="1" x14ac:dyDescent="0.25"/>
    <row r="12" s="1" customFormat="1" x14ac:dyDescent="0.25"/>
    <row r="13" s="1" customFormat="1" x14ac:dyDescent="0.25"/>
    <row r="14" s="1" customFormat="1" x14ac:dyDescent="0.25"/>
    <row r="15" s="1" customFormat="1" x14ac:dyDescent="0.25"/>
    <row r="16" s="1" customFormat="1" x14ac:dyDescent="0.25"/>
    <row r="17" spans="1:16" s="1" customFormat="1" x14ac:dyDescent="0.25"/>
    <row r="18" spans="1:16" s="1" customFormat="1" x14ac:dyDescent="0.25"/>
    <row r="19" spans="1:16" s="1" customFormat="1" x14ac:dyDescent="0.25"/>
    <row r="20" spans="1:16" s="1" customFormat="1" x14ac:dyDescent="0.25"/>
    <row r="21" spans="1:16" s="1" customFormat="1" ht="14.65" customHeight="1" x14ac:dyDescent="0.25">
      <c r="A21" s="120" t="s">
        <v>3</v>
      </c>
      <c r="B21" s="121" t="s">
        <v>4</v>
      </c>
      <c r="C21" s="121"/>
      <c r="D21" s="121"/>
      <c r="E21" s="121"/>
      <c r="F21" s="121"/>
      <c r="G21" s="121"/>
      <c r="H21" s="121"/>
      <c r="I21" s="121"/>
      <c r="J21" s="121"/>
      <c r="K21" s="121"/>
      <c r="L21" s="121"/>
      <c r="M21" s="121"/>
      <c r="N21" s="121"/>
      <c r="O21" s="121"/>
      <c r="P21" s="121"/>
    </row>
    <row r="22" spans="1:16" s="1" customFormat="1" ht="78" customHeight="1" x14ac:dyDescent="0.25">
      <c r="A22" s="32" t="s">
        <v>5</v>
      </c>
      <c r="B22" s="82" t="s">
        <v>6</v>
      </c>
      <c r="C22" s="82"/>
      <c r="D22" s="82"/>
      <c r="E22" s="82"/>
      <c r="F22" s="82"/>
      <c r="G22" s="82"/>
      <c r="H22" s="82"/>
      <c r="I22" s="82"/>
      <c r="J22" s="82"/>
      <c r="K22" s="82"/>
      <c r="L22" s="82"/>
      <c r="M22" s="82"/>
      <c r="N22" s="82"/>
      <c r="O22" s="82"/>
      <c r="P22" s="122"/>
    </row>
    <row r="23" spans="1:16" s="1" customFormat="1" x14ac:dyDescent="0.25">
      <c r="A23" s="32" t="s">
        <v>7</v>
      </c>
      <c r="B23" s="1" t="s">
        <v>8</v>
      </c>
    </row>
    <row r="24" spans="1:16" s="1" customFormat="1" x14ac:dyDescent="0.25"/>
    <row r="25" spans="1:16" x14ac:dyDescent="0.25">
      <c r="A25" s="71" t="s">
        <v>9</v>
      </c>
      <c r="B25" s="85" t="s">
        <v>10</v>
      </c>
      <c r="C25" s="91" t="s">
        <v>11</v>
      </c>
      <c r="D25" s="89" t="s">
        <v>12</v>
      </c>
      <c r="E25" s="90"/>
    </row>
    <row r="26" spans="1:16" x14ac:dyDescent="0.25">
      <c r="A26" s="71"/>
      <c r="B26" s="86"/>
      <c r="C26" s="92"/>
      <c r="D26" s="4" t="s">
        <v>13</v>
      </c>
      <c r="E26" s="5" t="s">
        <v>14</v>
      </c>
    </row>
    <row r="27" spans="1:16" s="1" customFormat="1" ht="16.350000000000001" customHeight="1" x14ac:dyDescent="0.25">
      <c r="A27" s="71"/>
      <c r="B27" s="123" t="s">
        <v>15</v>
      </c>
      <c r="C27" s="124">
        <v>7.83</v>
      </c>
      <c r="D27" s="124" t="s">
        <v>16</v>
      </c>
      <c r="E27" s="125" t="s">
        <v>16</v>
      </c>
    </row>
    <row r="28" spans="1:16" s="1" customFormat="1" ht="16.350000000000001" customHeight="1" x14ac:dyDescent="0.25">
      <c r="A28" s="71"/>
      <c r="B28" s="123" t="s">
        <v>17</v>
      </c>
      <c r="C28" s="124">
        <v>11.4</v>
      </c>
      <c r="D28" s="124">
        <v>5.2999999999999999E-2</v>
      </c>
      <c r="E28" s="125">
        <v>0.41199999999999998</v>
      </c>
      <c r="F28" s="1" t="s">
        <v>18</v>
      </c>
    </row>
    <row r="29" spans="1:16" s="1" customFormat="1" ht="16.350000000000001" customHeight="1" x14ac:dyDescent="0.25">
      <c r="A29" s="71"/>
      <c r="B29" s="123" t="s">
        <v>19</v>
      </c>
      <c r="C29" s="124">
        <v>13.8</v>
      </c>
      <c r="D29" s="124">
        <v>4.2999999999999997E-2</v>
      </c>
      <c r="E29" s="125">
        <v>0.34100000000000003</v>
      </c>
      <c r="F29" s="1" t="s">
        <v>20</v>
      </c>
    </row>
    <row r="30" spans="1:16" s="1" customFormat="1" ht="16.350000000000001" customHeight="1" x14ac:dyDescent="0.25">
      <c r="A30" s="71"/>
      <c r="B30" s="123" t="s">
        <v>21</v>
      </c>
      <c r="C30" s="124">
        <v>18.600000000000001</v>
      </c>
      <c r="D30" s="124">
        <v>3.7999999999999999E-2</v>
      </c>
      <c r="E30" s="125">
        <v>0.312</v>
      </c>
      <c r="F30" s="1" t="s">
        <v>22</v>
      </c>
    </row>
    <row r="31" spans="1:16" s="1" customFormat="1" ht="16.350000000000001" customHeight="1" x14ac:dyDescent="0.25">
      <c r="A31" s="71"/>
      <c r="B31" s="123" t="s">
        <v>23</v>
      </c>
      <c r="C31" s="124">
        <v>31.8</v>
      </c>
      <c r="D31" s="124">
        <v>3.5000000000000003E-2</v>
      </c>
      <c r="E31" s="125">
        <v>0.24199999999999999</v>
      </c>
      <c r="F31" s="1" t="s">
        <v>24</v>
      </c>
    </row>
    <row r="32" spans="1:16" s="1" customFormat="1" ht="16.350000000000001" customHeight="1" x14ac:dyDescent="0.25">
      <c r="A32" s="71"/>
      <c r="B32" s="123" t="s">
        <v>25</v>
      </c>
      <c r="C32" s="124">
        <v>56.8</v>
      </c>
      <c r="D32" s="124">
        <v>1.9E-2</v>
      </c>
      <c r="E32" s="125">
        <v>0.14599999999999999</v>
      </c>
      <c r="F32" s="1" t="s">
        <v>26</v>
      </c>
    </row>
    <row r="33" spans="1:16" s="1" customFormat="1" ht="16.350000000000001" customHeight="1" x14ac:dyDescent="0.25">
      <c r="A33" s="71"/>
      <c r="B33" s="126" t="s">
        <v>27</v>
      </c>
      <c r="C33" s="127">
        <v>80</v>
      </c>
      <c r="D33" s="127">
        <v>6.3E-2</v>
      </c>
      <c r="E33" s="128">
        <v>0.27700000000000002</v>
      </c>
      <c r="F33" s="87" t="s">
        <v>28</v>
      </c>
      <c r="G33" s="88"/>
      <c r="H33" s="88"/>
      <c r="I33" s="88"/>
      <c r="J33" s="88"/>
      <c r="K33" s="88"/>
      <c r="L33" s="88"/>
      <c r="M33" s="88"/>
      <c r="N33" s="88"/>
      <c r="O33" s="88"/>
      <c r="P33" s="88"/>
    </row>
    <row r="34" spans="1:16" s="1" customFormat="1" ht="16.350000000000001" customHeight="1" x14ac:dyDescent="0.25">
      <c r="A34" s="71"/>
      <c r="B34" s="129" t="s">
        <v>29</v>
      </c>
      <c r="C34" s="130">
        <v>80</v>
      </c>
      <c r="D34" s="131">
        <v>1.78</v>
      </c>
      <c r="E34" s="132"/>
      <c r="F34" s="87"/>
      <c r="G34" s="88"/>
      <c r="H34" s="88"/>
      <c r="I34" s="88"/>
      <c r="J34" s="88"/>
      <c r="K34" s="88"/>
      <c r="L34" s="88"/>
      <c r="M34" s="88"/>
      <c r="N34" s="88"/>
      <c r="O34" s="88"/>
      <c r="P34" s="88"/>
    </row>
    <row r="35" spans="1:16" s="1" customFormat="1" ht="16.350000000000001" customHeight="1" x14ac:dyDescent="0.25">
      <c r="A35" s="71"/>
      <c r="B35" s="78" t="s">
        <v>30</v>
      </c>
      <c r="C35" s="79"/>
      <c r="D35" s="79"/>
      <c r="E35" s="80"/>
    </row>
    <row r="36" spans="1:16" s="1" customFormat="1" ht="16.350000000000001" customHeight="1" x14ac:dyDescent="0.25">
      <c r="A36" s="71"/>
      <c r="B36" s="75" t="s">
        <v>31</v>
      </c>
      <c r="C36" s="76"/>
      <c r="D36" s="76"/>
      <c r="E36" s="77"/>
    </row>
    <row r="37" spans="1:16" s="1" customFormat="1" ht="16.350000000000001" customHeight="1" x14ac:dyDescent="0.25">
      <c r="A37" s="71"/>
      <c r="B37" s="75" t="s">
        <v>32</v>
      </c>
      <c r="C37" s="76"/>
      <c r="D37" s="76"/>
      <c r="E37" s="77"/>
    </row>
    <row r="38" spans="1:16" s="1" customFormat="1" ht="16.350000000000001" customHeight="1" x14ac:dyDescent="0.25">
      <c r="A38" s="71"/>
      <c r="B38" s="72" t="s">
        <v>33</v>
      </c>
      <c r="C38" s="73"/>
      <c r="D38" s="73"/>
      <c r="E38" s="74"/>
    </row>
    <row r="39" spans="1:16" s="1" customFormat="1" ht="23.25" customHeight="1" x14ac:dyDescent="0.25">
      <c r="A39" s="71"/>
      <c r="B39" s="83" t="s">
        <v>34</v>
      </c>
      <c r="C39" s="84"/>
      <c r="D39" s="84"/>
      <c r="E39" s="84"/>
      <c r="F39" s="84"/>
      <c r="G39" s="84"/>
      <c r="H39" s="84"/>
      <c r="I39" s="84"/>
      <c r="J39" s="84"/>
      <c r="K39" s="84"/>
      <c r="L39" s="84"/>
      <c r="M39" s="84"/>
      <c r="N39" s="84"/>
      <c r="O39" s="84"/>
    </row>
    <row r="40" spans="1:16" s="1" customFormat="1" ht="21.75" customHeight="1" x14ac:dyDescent="0.25">
      <c r="A40" s="71"/>
      <c r="B40" s="83"/>
      <c r="C40" s="84"/>
      <c r="D40" s="84"/>
      <c r="E40" s="84"/>
      <c r="F40" s="84"/>
      <c r="G40" s="84"/>
      <c r="H40" s="84"/>
      <c r="I40" s="84"/>
      <c r="J40" s="84"/>
      <c r="K40" s="84"/>
      <c r="L40" s="84"/>
      <c r="M40" s="84"/>
      <c r="N40" s="84"/>
      <c r="O40" s="84"/>
    </row>
    <row r="41" spans="1:16" s="1" customFormat="1" ht="31.5" customHeight="1" x14ac:dyDescent="0.25">
      <c r="A41" s="71"/>
      <c r="B41" s="81" t="s">
        <v>35</v>
      </c>
      <c r="C41" s="82"/>
      <c r="D41" s="82"/>
      <c r="E41" s="82"/>
      <c r="F41" s="82"/>
      <c r="G41" s="82"/>
      <c r="H41" s="82"/>
      <c r="I41" s="82"/>
      <c r="J41" s="82"/>
      <c r="K41" s="82"/>
      <c r="L41" s="82"/>
      <c r="M41" s="82"/>
      <c r="N41" s="82"/>
      <c r="O41" s="82"/>
    </row>
    <row r="42" spans="1:16" s="1" customFormat="1" x14ac:dyDescent="0.25">
      <c r="B42" s="133"/>
      <c r="C42" s="134"/>
      <c r="D42" s="134"/>
      <c r="E42" s="134"/>
      <c r="F42" s="134"/>
      <c r="G42" s="134"/>
      <c r="H42" s="134"/>
      <c r="I42" s="134"/>
      <c r="J42" s="134"/>
      <c r="K42" s="134"/>
      <c r="L42" s="134"/>
      <c r="M42" s="134"/>
      <c r="N42" s="134"/>
      <c r="O42" s="135"/>
    </row>
    <row r="43" spans="1:16" s="1" customFormat="1" x14ac:dyDescent="0.25">
      <c r="A43" s="55" t="s">
        <v>36</v>
      </c>
      <c r="B43" s="1" t="s">
        <v>37</v>
      </c>
    </row>
    <row r="44" spans="1:16" s="1" customFormat="1" x14ac:dyDescent="0.25"/>
    <row r="45" spans="1:16" s="1" customFormat="1" x14ac:dyDescent="0.25"/>
    <row r="46" spans="1:16" s="1" customFormat="1" x14ac:dyDescent="0.25"/>
    <row r="47" spans="1:16" s="1" customFormat="1" x14ac:dyDescent="0.25"/>
    <row r="48" spans="1:16"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sheetData>
  <sheetProtection algorithmName="SHA-512" hashValue="vpP5U6z8fHGC4Aak0jsL74BkuIppkRXNQ586wMXM51Ykkd7alKp3ERTpubwZ/7i3DN9o7TKYOOsfyA+cRLBEtw==" saltValue="H5aFOs2KThBJyRae96pyLw==" spinCount="100000" sheet="1" objects="1" scenarios="1" formatCells="0" formatColumns="0" formatRows="0" sort="0" autoFilter="0"/>
  <mergeCells count="14">
    <mergeCell ref="B21:P21"/>
    <mergeCell ref="B22:O22"/>
    <mergeCell ref="B41:O41"/>
    <mergeCell ref="B39:O40"/>
    <mergeCell ref="B25:B26"/>
    <mergeCell ref="F33:P34"/>
    <mergeCell ref="D25:E25"/>
    <mergeCell ref="C25:C26"/>
    <mergeCell ref="A25:A41"/>
    <mergeCell ref="B38:E38"/>
    <mergeCell ref="B37:E37"/>
    <mergeCell ref="B36:E36"/>
    <mergeCell ref="B35:E35"/>
    <mergeCell ref="D34:E34"/>
  </mergeCells>
  <pageMargins left="0.7" right="0.7" top="0.75" bottom="0.75" header="0.3" footer="0.3"/>
  <pageSetup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4F6829-988F-4E3D-AC7B-44A8348CA176}">
  <sheetPr codeName="Sheet4">
    <tabColor rgb="FF92D050"/>
    <pageSetUpPr fitToPage="1"/>
  </sheetPr>
  <dimension ref="A1:AQ53"/>
  <sheetViews>
    <sheetView zoomScaleNormal="100" workbookViewId="0">
      <selection activeCell="B34" sqref="B34"/>
    </sheetView>
  </sheetViews>
  <sheetFormatPr defaultColWidth="8.85546875" defaultRowHeight="15" x14ac:dyDescent="0.25"/>
  <cols>
    <col min="1" max="1" width="45.85546875" style="2" customWidth="1"/>
    <col min="2" max="2" width="13.42578125" style="2" customWidth="1"/>
    <col min="3" max="3" width="14.140625" style="2" customWidth="1"/>
    <col min="4" max="4" width="72.5703125" style="2" customWidth="1"/>
    <col min="5" max="35" width="8.85546875" style="1"/>
    <col min="36" max="43" width="8.85546875" style="7"/>
    <col min="44" max="16384" width="8.85546875" style="2"/>
  </cols>
  <sheetData>
    <row r="1" spans="1:43" s="1" customFormat="1" ht="18.399999999999999" customHeight="1" x14ac:dyDescent="0.25">
      <c r="A1" s="94" t="s">
        <v>38</v>
      </c>
      <c r="B1" s="94"/>
      <c r="C1" s="94"/>
      <c r="D1" s="95"/>
      <c r="AJ1" s="7"/>
      <c r="AK1" s="7"/>
      <c r="AL1" s="7"/>
      <c r="AM1" s="7"/>
      <c r="AN1" s="7"/>
      <c r="AO1" s="7"/>
      <c r="AP1" s="7"/>
      <c r="AQ1" s="7"/>
    </row>
    <row r="2" spans="1:43" s="1" customFormat="1" ht="18.399999999999999" customHeight="1" x14ac:dyDescent="0.25">
      <c r="A2" s="96"/>
      <c r="B2" s="96"/>
      <c r="C2" s="96"/>
      <c r="D2" s="97"/>
      <c r="AJ2" s="7"/>
      <c r="AK2" s="7"/>
      <c r="AL2" s="7"/>
      <c r="AM2" s="7"/>
      <c r="AN2" s="7"/>
      <c r="AO2" s="7"/>
      <c r="AP2" s="7"/>
      <c r="AQ2" s="7"/>
    </row>
    <row r="3" spans="1:43" x14ac:dyDescent="0.25">
      <c r="A3" s="93" t="s">
        <v>39</v>
      </c>
      <c r="B3" s="93"/>
      <c r="C3" s="93"/>
      <c r="D3" s="93"/>
    </row>
    <row r="4" spans="1:43" ht="15.75" thickBot="1" x14ac:dyDescent="0.3">
      <c r="A4" s="8"/>
      <c r="B4" s="9" t="s">
        <v>40</v>
      </c>
      <c r="C4" s="9" t="s">
        <v>41</v>
      </c>
      <c r="D4" s="9" t="s">
        <v>42</v>
      </c>
    </row>
    <row r="5" spans="1:43" s="13" customFormat="1" ht="15.75" thickTop="1" x14ac:dyDescent="0.25">
      <c r="A5" s="10" t="s">
        <v>43</v>
      </c>
      <c r="B5" s="62">
        <v>11200</v>
      </c>
      <c r="C5" s="62">
        <v>11200</v>
      </c>
      <c r="D5" s="11" t="s">
        <v>44</v>
      </c>
      <c r="E5" s="136"/>
      <c r="F5" s="136"/>
      <c r="G5" s="136"/>
      <c r="H5" s="136"/>
      <c r="I5" s="136"/>
      <c r="J5" s="136"/>
      <c r="K5" s="136"/>
      <c r="L5" s="136"/>
      <c r="M5" s="136"/>
      <c r="N5" s="136"/>
      <c r="O5" s="136"/>
      <c r="P5" s="136"/>
      <c r="Q5" s="136"/>
      <c r="R5" s="136"/>
      <c r="S5" s="136"/>
      <c r="T5" s="136"/>
      <c r="U5" s="136"/>
      <c r="V5" s="136"/>
      <c r="W5" s="136"/>
      <c r="X5" s="136"/>
      <c r="Y5" s="136"/>
      <c r="Z5" s="136"/>
      <c r="AA5" s="136"/>
      <c r="AB5" s="136"/>
      <c r="AC5" s="136"/>
      <c r="AD5" s="136"/>
      <c r="AE5" s="136"/>
      <c r="AF5" s="136"/>
      <c r="AG5" s="136"/>
      <c r="AH5" s="136"/>
      <c r="AI5" s="136"/>
      <c r="AJ5" s="12"/>
      <c r="AK5" s="12"/>
      <c r="AL5" s="12"/>
      <c r="AM5" s="12"/>
      <c r="AN5" s="12"/>
      <c r="AO5" s="12"/>
      <c r="AP5" s="12"/>
      <c r="AQ5" s="12"/>
    </row>
    <row r="6" spans="1:43" s="13" customFormat="1" x14ac:dyDescent="0.25">
      <c r="A6" s="14"/>
      <c r="B6" s="15"/>
      <c r="C6" s="15"/>
      <c r="D6" s="16"/>
      <c r="E6" s="137"/>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136"/>
      <c r="AG6" s="136"/>
      <c r="AH6" s="136"/>
      <c r="AI6" s="136"/>
      <c r="AJ6" s="12"/>
      <c r="AK6" s="12"/>
      <c r="AL6" s="12"/>
      <c r="AM6" s="12"/>
      <c r="AN6" s="12"/>
      <c r="AO6" s="12"/>
      <c r="AP6" s="12"/>
      <c r="AQ6" s="12"/>
    </row>
    <row r="7" spans="1:43" s="13" customFormat="1" x14ac:dyDescent="0.25">
      <c r="A7" s="14"/>
      <c r="B7" s="15"/>
      <c r="C7" s="15"/>
      <c r="D7" s="16"/>
      <c r="E7" s="137"/>
      <c r="F7" s="138"/>
      <c r="G7" s="136"/>
      <c r="H7" s="136"/>
      <c r="I7" s="136"/>
      <c r="J7" s="136"/>
      <c r="K7" s="136"/>
      <c r="L7" s="136"/>
      <c r="M7" s="136"/>
      <c r="N7" s="136"/>
      <c r="O7" s="136"/>
      <c r="P7" s="136"/>
      <c r="Q7" s="136"/>
      <c r="R7" s="136"/>
      <c r="S7" s="136"/>
      <c r="T7" s="136"/>
      <c r="U7" s="136"/>
      <c r="V7" s="136"/>
      <c r="W7" s="136"/>
      <c r="X7" s="136"/>
      <c r="Y7" s="136"/>
      <c r="Z7" s="136"/>
      <c r="AA7" s="136"/>
      <c r="AB7" s="136"/>
      <c r="AC7" s="136"/>
      <c r="AD7" s="136"/>
      <c r="AE7" s="136"/>
      <c r="AF7" s="136"/>
      <c r="AG7" s="136"/>
      <c r="AH7" s="136"/>
      <c r="AI7" s="136"/>
      <c r="AJ7" s="12"/>
      <c r="AK7" s="12"/>
      <c r="AL7" s="12"/>
      <c r="AM7" s="12"/>
      <c r="AN7" s="12"/>
      <c r="AO7" s="12"/>
      <c r="AP7" s="12"/>
      <c r="AQ7" s="12"/>
    </row>
    <row r="8" spans="1:43" s="13" customFormat="1" x14ac:dyDescent="0.25">
      <c r="A8" s="17"/>
      <c r="B8" s="18"/>
      <c r="C8" s="18"/>
      <c r="D8" s="16"/>
      <c r="E8" s="137"/>
      <c r="F8" s="138"/>
      <c r="G8" s="136"/>
      <c r="H8" s="136"/>
      <c r="I8" s="136"/>
      <c r="J8" s="136"/>
      <c r="K8" s="136"/>
      <c r="L8" s="136"/>
      <c r="M8" s="136"/>
      <c r="N8" s="136"/>
      <c r="O8" s="136"/>
      <c r="P8" s="136"/>
      <c r="Q8" s="136"/>
      <c r="R8" s="136"/>
      <c r="S8" s="136"/>
      <c r="T8" s="136"/>
      <c r="U8" s="136"/>
      <c r="V8" s="136"/>
      <c r="W8" s="136"/>
      <c r="X8" s="136"/>
      <c r="Y8" s="136"/>
      <c r="Z8" s="136"/>
      <c r="AA8" s="136"/>
      <c r="AB8" s="136"/>
      <c r="AC8" s="136"/>
      <c r="AD8" s="136"/>
      <c r="AE8" s="136"/>
      <c r="AF8" s="136"/>
      <c r="AG8" s="136"/>
      <c r="AH8" s="136"/>
      <c r="AI8" s="136"/>
      <c r="AJ8" s="12"/>
      <c r="AK8" s="12"/>
      <c r="AL8" s="12"/>
      <c r="AM8" s="12"/>
      <c r="AN8" s="12"/>
      <c r="AO8" s="12"/>
      <c r="AP8" s="12"/>
      <c r="AQ8" s="12"/>
    </row>
    <row r="9" spans="1:43" s="13" customFormat="1" x14ac:dyDescent="0.25">
      <c r="A9" s="19"/>
      <c r="B9" s="15"/>
      <c r="C9" s="15"/>
      <c r="E9" s="136"/>
      <c r="F9" s="136"/>
      <c r="G9" s="138"/>
      <c r="H9" s="136"/>
      <c r="I9" s="136"/>
      <c r="J9" s="136"/>
      <c r="K9" s="136"/>
      <c r="L9" s="136"/>
      <c r="M9" s="136"/>
      <c r="N9" s="136"/>
      <c r="O9" s="136"/>
      <c r="P9" s="136"/>
      <c r="Q9" s="136"/>
      <c r="R9" s="136"/>
      <c r="S9" s="136"/>
      <c r="T9" s="136"/>
      <c r="U9" s="136"/>
      <c r="V9" s="136"/>
      <c r="W9" s="136"/>
      <c r="X9" s="136"/>
      <c r="Y9" s="136"/>
      <c r="Z9" s="136"/>
      <c r="AA9" s="136"/>
      <c r="AB9" s="136"/>
      <c r="AC9" s="136"/>
      <c r="AD9" s="136"/>
      <c r="AE9" s="136"/>
      <c r="AF9" s="136"/>
      <c r="AG9" s="136"/>
      <c r="AH9" s="136"/>
      <c r="AI9" s="136"/>
      <c r="AJ9" s="12"/>
      <c r="AK9" s="12"/>
      <c r="AL9" s="12"/>
      <c r="AM9" s="12"/>
      <c r="AN9" s="12"/>
      <c r="AO9" s="12"/>
      <c r="AP9" s="12"/>
      <c r="AQ9" s="12"/>
    </row>
    <row r="10" spans="1:43" s="23" customFormat="1" x14ac:dyDescent="0.25">
      <c r="A10" s="67" t="s">
        <v>45</v>
      </c>
      <c r="B10" s="63">
        <v>159</v>
      </c>
      <c r="C10" s="63">
        <v>159</v>
      </c>
      <c r="D10" s="20" t="s">
        <v>46</v>
      </c>
      <c r="E10" s="139"/>
      <c r="F10" s="140"/>
      <c r="G10" s="140"/>
      <c r="H10" s="140"/>
      <c r="I10" s="140"/>
      <c r="J10" s="140"/>
      <c r="K10" s="140"/>
      <c r="L10" s="140"/>
      <c r="M10" s="140"/>
      <c r="N10" s="140"/>
      <c r="O10" s="140"/>
      <c r="P10" s="140"/>
      <c r="Q10" s="140"/>
      <c r="R10" s="140"/>
      <c r="S10" s="140"/>
      <c r="T10" s="140"/>
      <c r="U10" s="140"/>
      <c r="V10" s="140"/>
      <c r="W10" s="140"/>
      <c r="X10" s="140"/>
      <c r="Y10" s="140"/>
      <c r="Z10" s="140"/>
      <c r="AA10" s="140"/>
      <c r="AB10" s="140"/>
      <c r="AC10" s="140"/>
      <c r="AD10" s="140"/>
      <c r="AE10" s="140"/>
      <c r="AF10" s="140"/>
      <c r="AG10" s="140"/>
      <c r="AH10" s="140"/>
      <c r="AI10" s="140"/>
      <c r="AJ10" s="22"/>
      <c r="AK10" s="22"/>
      <c r="AL10" s="22"/>
      <c r="AM10" s="22"/>
      <c r="AN10" s="22"/>
      <c r="AO10" s="22"/>
      <c r="AP10" s="22"/>
      <c r="AQ10" s="22"/>
    </row>
    <row r="11" spans="1:43" s="13" customFormat="1" x14ac:dyDescent="0.25">
      <c r="A11" s="24" t="s">
        <v>47</v>
      </c>
      <c r="B11" s="64">
        <v>35</v>
      </c>
      <c r="C11" s="64">
        <v>35</v>
      </c>
      <c r="D11" s="65"/>
      <c r="E11" s="136"/>
      <c r="F11" s="136"/>
      <c r="G11" s="136"/>
      <c r="H11" s="136"/>
      <c r="I11" s="136"/>
      <c r="J11" s="136"/>
      <c r="K11" s="136"/>
      <c r="L11" s="136"/>
      <c r="M11" s="136"/>
      <c r="N11" s="136"/>
      <c r="O11" s="136"/>
      <c r="P11" s="136"/>
      <c r="Q11" s="136"/>
      <c r="R11" s="136"/>
      <c r="S11" s="136"/>
      <c r="T11" s="136"/>
      <c r="U11" s="136"/>
      <c r="V11" s="136"/>
      <c r="W11" s="136"/>
      <c r="X11" s="136"/>
      <c r="Y11" s="136"/>
      <c r="Z11" s="136"/>
      <c r="AA11" s="136"/>
      <c r="AB11" s="136"/>
      <c r="AC11" s="136"/>
      <c r="AD11" s="136"/>
      <c r="AE11" s="136"/>
      <c r="AF11" s="136"/>
      <c r="AG11" s="136"/>
      <c r="AH11" s="136"/>
      <c r="AI11" s="136"/>
      <c r="AJ11" s="12"/>
      <c r="AK11" s="12"/>
      <c r="AL11" s="12"/>
      <c r="AM11" s="12"/>
      <c r="AN11" s="12"/>
      <c r="AO11" s="12"/>
      <c r="AP11" s="12"/>
      <c r="AQ11" s="12"/>
    </row>
    <row r="12" spans="1:43" x14ac:dyDescent="0.25">
      <c r="A12" s="25" t="s">
        <v>48</v>
      </c>
      <c r="B12" s="21">
        <v>1E-3</v>
      </c>
      <c r="C12" s="21">
        <v>1E-3</v>
      </c>
      <c r="D12" s="25"/>
    </row>
    <row r="13" spans="1:43" x14ac:dyDescent="0.25">
      <c r="A13" s="25" t="s">
        <v>49</v>
      </c>
      <c r="B13" s="21">
        <v>1E-3</v>
      </c>
      <c r="C13" s="21">
        <v>1E-3</v>
      </c>
      <c r="D13" s="25"/>
    </row>
    <row r="14" spans="1:43" x14ac:dyDescent="0.25">
      <c r="A14" s="25" t="s">
        <v>50</v>
      </c>
      <c r="B14" s="21">
        <v>1</v>
      </c>
      <c r="C14" s="21">
        <v>62</v>
      </c>
      <c r="D14" s="25"/>
    </row>
    <row r="15" spans="1:43" x14ac:dyDescent="0.25">
      <c r="A15" s="25" t="s">
        <v>51</v>
      </c>
      <c r="B15" s="21">
        <v>1</v>
      </c>
      <c r="C15" s="21">
        <v>62</v>
      </c>
      <c r="D15" s="25"/>
    </row>
    <row r="16" spans="1:43" x14ac:dyDescent="0.25">
      <c r="A16" s="26" t="s">
        <v>52</v>
      </c>
      <c r="B16" s="27"/>
      <c r="C16" s="27"/>
      <c r="D16" s="28" t="s">
        <v>53</v>
      </c>
    </row>
    <row r="17" spans="1:5" x14ac:dyDescent="0.25">
      <c r="A17" s="25" t="s">
        <v>54</v>
      </c>
      <c r="B17" s="21" t="s">
        <v>16</v>
      </c>
      <c r="C17" s="21" t="s">
        <v>16</v>
      </c>
      <c r="D17" s="25"/>
    </row>
    <row r="18" spans="1:5" x14ac:dyDescent="0.25">
      <c r="A18" s="25" t="s">
        <v>55</v>
      </c>
      <c r="B18" s="21">
        <v>0.41199999999999998</v>
      </c>
      <c r="C18" s="21">
        <v>5.2999999999999999E-2</v>
      </c>
      <c r="D18" s="25"/>
    </row>
    <row r="19" spans="1:5" x14ac:dyDescent="0.25">
      <c r="A19" s="25" t="s">
        <v>56</v>
      </c>
      <c r="B19" s="21">
        <v>0.34100000000000003</v>
      </c>
      <c r="C19" s="21">
        <v>4.2999999999999997E-2</v>
      </c>
      <c r="D19" s="25"/>
      <c r="E19" s="141"/>
    </row>
    <row r="20" spans="1:5" x14ac:dyDescent="0.25">
      <c r="A20" s="25" t="s">
        <v>57</v>
      </c>
      <c r="B20" s="21">
        <v>0.312</v>
      </c>
      <c r="C20" s="21">
        <v>3.7999999999999999E-2</v>
      </c>
      <c r="D20" s="25"/>
    </row>
    <row r="21" spans="1:5" x14ac:dyDescent="0.25">
      <c r="A21" s="25" t="s">
        <v>58</v>
      </c>
      <c r="B21" s="21">
        <v>0.24199999999999999</v>
      </c>
      <c r="C21" s="21">
        <v>3.5000000000000003E-2</v>
      </c>
      <c r="D21" s="25"/>
    </row>
    <row r="22" spans="1:5" x14ac:dyDescent="0.25">
      <c r="A22" s="25" t="s">
        <v>59</v>
      </c>
      <c r="B22" s="21">
        <v>0.14599999999999999</v>
      </c>
      <c r="C22" s="21">
        <v>1.9E-2</v>
      </c>
      <c r="D22" s="25"/>
    </row>
    <row r="23" spans="1:5" x14ac:dyDescent="0.25">
      <c r="A23" s="25" t="s">
        <v>60</v>
      </c>
      <c r="B23" s="21">
        <f>22.2/80</f>
        <v>0.27749999999999997</v>
      </c>
      <c r="C23" s="21">
        <f>5.04/80</f>
        <v>6.3E-2</v>
      </c>
      <c r="D23" s="25"/>
    </row>
    <row r="24" spans="1:5" x14ac:dyDescent="0.25">
      <c r="A24" s="28" t="s">
        <v>61</v>
      </c>
      <c r="B24" s="28"/>
      <c r="C24" s="28"/>
      <c r="D24" s="29" t="s">
        <v>53</v>
      </c>
    </row>
    <row r="25" spans="1:5" x14ac:dyDescent="0.25">
      <c r="A25" s="25" t="s">
        <v>62</v>
      </c>
      <c r="B25" s="21">
        <v>1.78</v>
      </c>
      <c r="C25" s="21">
        <v>1.78</v>
      </c>
      <c r="D25" s="25"/>
    </row>
    <row r="26" spans="1:5" x14ac:dyDescent="0.25">
      <c r="A26" s="28" t="s">
        <v>63</v>
      </c>
      <c r="B26" s="28"/>
      <c r="C26" s="28"/>
      <c r="D26" s="29"/>
    </row>
    <row r="27" spans="1:5" x14ac:dyDescent="0.25">
      <c r="A27" s="25" t="s">
        <v>64</v>
      </c>
      <c r="B27" s="21">
        <v>2.7</v>
      </c>
      <c r="C27" s="21">
        <v>2.7</v>
      </c>
      <c r="D27" s="11" t="s">
        <v>65</v>
      </c>
    </row>
    <row r="28" spans="1:5" x14ac:dyDescent="0.25">
      <c r="A28" s="25" t="s">
        <v>66</v>
      </c>
      <c r="B28" s="21">
        <v>10.9</v>
      </c>
      <c r="C28" s="21">
        <v>10.9</v>
      </c>
      <c r="D28" s="11" t="s">
        <v>67</v>
      </c>
    </row>
    <row r="29" spans="1:5" x14ac:dyDescent="0.25">
      <c r="A29" s="25" t="s">
        <v>68</v>
      </c>
      <c r="B29" s="21">
        <v>20.58</v>
      </c>
      <c r="C29" s="21">
        <v>20.58</v>
      </c>
      <c r="D29" s="25"/>
      <c r="E29" s="141"/>
    </row>
    <row r="30" spans="1:5" x14ac:dyDescent="0.25">
      <c r="A30" s="93" t="s">
        <v>69</v>
      </c>
      <c r="B30" s="93"/>
      <c r="C30" s="93"/>
      <c r="D30" s="93"/>
    </row>
    <row r="31" spans="1:5" x14ac:dyDescent="0.25">
      <c r="A31" s="30" t="s">
        <v>70</v>
      </c>
      <c r="B31" s="21">
        <v>2.1</v>
      </c>
      <c r="C31" s="21">
        <v>2.1</v>
      </c>
      <c r="D31" s="25"/>
    </row>
    <row r="32" spans="1:5" x14ac:dyDescent="0.25">
      <c r="A32" s="25" t="s">
        <v>71</v>
      </c>
      <c r="B32" s="21">
        <v>30</v>
      </c>
      <c r="C32" s="21">
        <v>30</v>
      </c>
      <c r="D32" s="25"/>
    </row>
    <row r="33" spans="4:4" s="1" customFormat="1" x14ac:dyDescent="0.25"/>
    <row r="34" spans="4:4" s="1" customFormat="1" x14ac:dyDescent="0.25">
      <c r="D34" s="141"/>
    </row>
    <row r="35" spans="4:4" s="1" customFormat="1" x14ac:dyDescent="0.25"/>
    <row r="36" spans="4:4" s="1" customFormat="1" x14ac:dyDescent="0.25"/>
    <row r="37" spans="4:4" s="1" customFormat="1" x14ac:dyDescent="0.25"/>
    <row r="38" spans="4:4" s="1" customFormat="1" x14ac:dyDescent="0.25"/>
    <row r="39" spans="4:4" s="1" customFormat="1" x14ac:dyDescent="0.25"/>
    <row r="40" spans="4:4" s="1" customFormat="1" x14ac:dyDescent="0.25"/>
    <row r="41" spans="4:4" s="1" customFormat="1" x14ac:dyDescent="0.25"/>
    <row r="42" spans="4:4" s="1" customFormat="1" x14ac:dyDescent="0.25"/>
    <row r="43" spans="4:4" s="1" customFormat="1" x14ac:dyDescent="0.25"/>
    <row r="44" spans="4:4" s="1" customFormat="1" x14ac:dyDescent="0.25"/>
    <row r="45" spans="4:4" s="1" customFormat="1" x14ac:dyDescent="0.25"/>
    <row r="46" spans="4:4" s="1" customFormat="1" x14ac:dyDescent="0.25"/>
    <row r="47" spans="4:4" s="1" customFormat="1" x14ac:dyDescent="0.25"/>
    <row r="48" spans="4:4" s="1" customFormat="1" x14ac:dyDescent="0.25"/>
    <row r="49" spans="5:35" s="1" customFormat="1" x14ac:dyDescent="0.25"/>
    <row r="50" spans="5:35" s="1" customFormat="1" x14ac:dyDescent="0.25"/>
    <row r="51" spans="5:35" s="1" customFormat="1" x14ac:dyDescent="0.25"/>
    <row r="52" spans="5:35" s="7" customFormat="1" x14ac:dyDescent="0.25">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row>
    <row r="53" spans="5:35" s="7" customFormat="1" x14ac:dyDescent="0.25">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row>
  </sheetData>
  <sheetProtection sheet="1" formatCells="0" formatColumns="0" formatRows="0" sort="0" autoFilter="0"/>
  <mergeCells count="3">
    <mergeCell ref="A3:D3"/>
    <mergeCell ref="A30:D30"/>
    <mergeCell ref="A1:D2"/>
  </mergeCells>
  <hyperlinks>
    <hyperlink ref="D27" r:id="rId1" xr:uid="{4E0C5B25-0DCA-4779-8CB0-A355900FDEBE}"/>
    <hyperlink ref="D28" r:id="rId2" xr:uid="{E543CBB3-2BD9-4C70-A0A9-D585115F59CF}"/>
    <hyperlink ref="D5" r:id="rId3" xr:uid="{5877C14B-1FC7-4351-A891-57DC522C9E9E}"/>
  </hyperlinks>
  <pageMargins left="0.25" right="0.25" top="0.75" bottom="0.75" header="0.3" footer="0.3"/>
  <pageSetup scale="79" orientation="portrait" horizontalDpi="1200" verticalDpi="1200"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10834A-C24C-4484-A059-42A3136BDF69}">
  <sheetPr codeName="Sheet5">
    <tabColor theme="8" tint="0.59999389629810485"/>
  </sheetPr>
  <dimension ref="A1:BD285"/>
  <sheetViews>
    <sheetView zoomScaleNormal="100" workbookViewId="0">
      <selection activeCell="A30" sqref="A30"/>
    </sheetView>
  </sheetViews>
  <sheetFormatPr defaultColWidth="8.7109375" defaultRowHeight="15" customHeight="1" x14ac:dyDescent="0.25"/>
  <cols>
    <col min="1" max="1" width="61.7109375" style="2" customWidth="1"/>
    <col min="2" max="2" width="13.5703125" style="2" customWidth="1"/>
    <col min="3" max="3" width="14.28515625" style="2" customWidth="1"/>
    <col min="4" max="4" width="12.42578125" style="3" customWidth="1"/>
    <col min="5" max="5" width="15.140625" style="2" customWidth="1"/>
    <col min="6" max="6" width="9.5703125" style="2" bestFit="1" customWidth="1"/>
    <col min="7" max="7" width="12" style="2" customWidth="1"/>
    <col min="8" max="8" width="13.85546875" style="2" customWidth="1"/>
    <col min="9" max="11" width="12.28515625" style="2" customWidth="1"/>
    <col min="12" max="12" width="10.5703125" style="2" bestFit="1" customWidth="1"/>
    <col min="13" max="13" width="11.7109375" style="2" customWidth="1"/>
    <col min="14" max="14" width="13.42578125" style="2" customWidth="1"/>
    <col min="15" max="16" width="12.42578125" style="2" customWidth="1"/>
    <col min="17" max="56" width="8.7109375" style="1"/>
    <col min="57" max="16384" width="8.7109375" style="2"/>
  </cols>
  <sheetData>
    <row r="1" spans="1:56" s="1" customFormat="1" x14ac:dyDescent="0.25">
      <c r="C1" s="31"/>
      <c r="D1" s="32"/>
    </row>
    <row r="2" spans="1:56" s="1" customFormat="1" x14ac:dyDescent="0.25">
      <c r="C2" s="31"/>
      <c r="D2" s="32"/>
    </row>
    <row r="3" spans="1:56" s="1" customFormat="1" x14ac:dyDescent="0.25">
      <c r="C3" s="31"/>
      <c r="D3" s="32"/>
    </row>
    <row r="4" spans="1:56" s="1" customFormat="1" x14ac:dyDescent="0.25">
      <c r="C4" s="31"/>
      <c r="D4" s="32"/>
    </row>
    <row r="5" spans="1:56" s="1" customFormat="1" x14ac:dyDescent="0.25">
      <c r="C5" s="31"/>
      <c r="D5" s="32"/>
    </row>
    <row r="6" spans="1:56" s="1" customFormat="1" x14ac:dyDescent="0.25">
      <c r="C6" s="31"/>
      <c r="D6" s="32"/>
    </row>
    <row r="7" spans="1:56" s="1" customFormat="1" x14ac:dyDescent="0.25">
      <c r="C7" s="31"/>
      <c r="D7" s="32"/>
    </row>
    <row r="8" spans="1:56" ht="29.1" customHeight="1" x14ac:dyDescent="0.25">
      <c r="A8" s="102" t="s">
        <v>72</v>
      </c>
      <c r="B8" s="102" t="s">
        <v>73</v>
      </c>
      <c r="C8" s="104" t="s">
        <v>74</v>
      </c>
      <c r="D8" s="102" t="s">
        <v>75</v>
      </c>
      <c r="E8" s="102" t="s">
        <v>76</v>
      </c>
      <c r="F8" s="100" t="s">
        <v>77</v>
      </c>
      <c r="G8" s="101"/>
      <c r="H8" s="101"/>
      <c r="I8" s="101"/>
      <c r="J8" s="101"/>
      <c r="K8" s="33" t="s">
        <v>78</v>
      </c>
      <c r="L8" s="98" t="s">
        <v>79</v>
      </c>
      <c r="M8" s="99"/>
      <c r="N8" s="99"/>
      <c r="O8" s="99"/>
      <c r="P8" s="99"/>
    </row>
    <row r="9" spans="1:56" s="40" customFormat="1" ht="36" customHeight="1" thickBot="1" x14ac:dyDescent="0.3">
      <c r="A9" s="103"/>
      <c r="B9" s="103"/>
      <c r="C9" s="105"/>
      <c r="D9" s="103"/>
      <c r="E9" s="103"/>
      <c r="F9" s="34" t="s">
        <v>80</v>
      </c>
      <c r="G9" s="35" t="s">
        <v>81</v>
      </c>
      <c r="H9" s="36" t="s">
        <v>82</v>
      </c>
      <c r="I9" s="37" t="s">
        <v>83</v>
      </c>
      <c r="J9" s="37" t="s">
        <v>84</v>
      </c>
      <c r="K9" s="37" t="s">
        <v>80</v>
      </c>
      <c r="L9" s="38" t="s">
        <v>85</v>
      </c>
      <c r="M9" s="38" t="s">
        <v>81</v>
      </c>
      <c r="N9" s="39" t="s">
        <v>82</v>
      </c>
      <c r="O9" s="38" t="s">
        <v>83</v>
      </c>
      <c r="P9" s="38" t="s">
        <v>84</v>
      </c>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c r="AW9" s="142"/>
      <c r="AX9" s="142"/>
      <c r="AY9" s="142"/>
      <c r="AZ9" s="142"/>
      <c r="BA9" s="142"/>
      <c r="BB9" s="142"/>
      <c r="BC9" s="142"/>
      <c r="BD9" s="142"/>
    </row>
    <row r="10" spans="1:56" s="40" customFormat="1" ht="15.75" thickTop="1" x14ac:dyDescent="0.25">
      <c r="A10" s="2" t="s">
        <v>86</v>
      </c>
      <c r="B10" s="69" t="s">
        <v>87</v>
      </c>
      <c r="C10" s="41" t="s">
        <v>87</v>
      </c>
      <c r="D10" s="42">
        <v>11200</v>
      </c>
      <c r="E10" s="43">
        <f>D10*Inputs!$B$10*Inputs!$B$12</f>
        <v>1780.8</v>
      </c>
      <c r="F10" s="44">
        <f>(D10*Inputs!$B$10*Inputs!$B$23*Inputs!$B$12*Inputs!$B$13*Inputs!$B$14)/Inputs!$B$15</f>
        <v>0.494172</v>
      </c>
      <c r="G10" s="44">
        <f>(D10*Inputs!$B$10*Inputs!$B$25*Inputs!$B$12*Inputs!$B$13*Inputs!$B$14)/Inputs!$B$15</f>
        <v>3.1698240000000002</v>
      </c>
      <c r="H10" s="44">
        <f>(D10*Inputs!$B$10*Inputs!$B$27*Inputs!$B$12*Inputs!$B$13*Inputs!$B$14)/Inputs!$B$15</f>
        <v>4.80816</v>
      </c>
      <c r="I10" s="45">
        <f>(D10*Inputs!$B$10*Inputs!$B$28*Inputs!$B$12*Inputs!$B$13*Inputs!$B$14)/Inputs!$B$15</f>
        <v>19.410720000000001</v>
      </c>
      <c r="J10" s="45">
        <f>(D10*Inputs!$B$10*Inputs!$B$29*Inputs!$B$12*Inputs!$B$13*Inputs!$B$14)/Inputs!$B$15</f>
        <v>36.648864000000003</v>
      </c>
      <c r="K10" s="45">
        <f>(D10*Inputs!$B$10*Inputs!$B$18*Inputs!$B$12*Inputs!$B$13*Inputs!$B$14)/Inputs!$B$15</f>
        <v>0.73368960000000005</v>
      </c>
      <c r="L10" s="46">
        <f>(D10*Inputs!$C$10*Inputs!$C$23*Inputs!$C$12*Inputs!$C$13*Inputs!$C$14)/Inputs!$C$15</f>
        <v>0.1121904</v>
      </c>
      <c r="M10" s="46">
        <f>(D10*Inputs!$C$10*Inputs!$C$25*Inputs!$C$12*Inputs!$C$13*Inputs!$C$14)/Inputs!$C$15</f>
        <v>3.1698240000000002</v>
      </c>
      <c r="N10" s="47">
        <f>(D10*Inputs!$C$10*Inputs!$C$27*Inputs!$C$12*Inputs!$C$13*Inputs!$C$14)/Inputs!$C$15</f>
        <v>4.80816</v>
      </c>
      <c r="O10" s="46">
        <f>(D10*Inputs!$C$10*Inputs!$C$28*Inputs!$C$12*Inputs!$C$13*Inputs!$C$14)/Inputs!$C$15</f>
        <v>19.410720000000001</v>
      </c>
      <c r="P10" s="48">
        <f>(D10*Inputs!$C$10*Inputs!$C$29*Inputs!$C$12*Inputs!$C$13*Inputs!$C$14)/Inputs!$C$15</f>
        <v>36.648864000000003</v>
      </c>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142"/>
      <c r="AR10" s="142"/>
      <c r="AS10" s="142"/>
      <c r="AT10" s="142"/>
      <c r="AU10" s="142"/>
      <c r="AV10" s="142"/>
      <c r="AW10" s="142"/>
      <c r="AX10" s="142"/>
      <c r="AY10" s="142"/>
      <c r="AZ10" s="142"/>
      <c r="BA10" s="142"/>
      <c r="BB10" s="142"/>
      <c r="BC10" s="142"/>
      <c r="BD10" s="142"/>
    </row>
    <row r="11" spans="1:56" x14ac:dyDescent="0.25">
      <c r="A11" s="2" t="s">
        <v>88</v>
      </c>
      <c r="B11" s="49" t="s">
        <v>87</v>
      </c>
      <c r="C11" s="69" t="s">
        <v>87</v>
      </c>
      <c r="D11" s="50">
        <v>8.1999999999999993</v>
      </c>
      <c r="E11" s="51">
        <f>D11*Inputs!$B$10*Inputs!$B$12</f>
        <v>1.3038000000000001</v>
      </c>
      <c r="F11" s="45">
        <f>(D11*Inputs!$B$10*Inputs!$B$23*Inputs!$B$12*Inputs!$B$13*Inputs!$B$14)/Inputs!$B$15</f>
        <v>3.6180449999999997E-4</v>
      </c>
      <c r="G11" s="45">
        <f>(D11*Inputs!$B$10*Inputs!$B$25*Inputs!$B$12*Inputs!$B$13*Inputs!$B$14)/Inputs!$B$15</f>
        <v>2.3207639999999999E-3</v>
      </c>
      <c r="H11" s="45">
        <f>(D11*Inputs!$B$10*Inputs!$B$27*Inputs!$B$12*Inputs!$B$13*Inputs!$B$14)/Inputs!$B$15</f>
        <v>3.5202600000000003E-3</v>
      </c>
      <c r="I11" s="45">
        <f>(D11*Inputs!$B$10*Inputs!$B$28*Inputs!$B$12*Inputs!$B$13*Inputs!$B$14)/Inputs!$B$15</f>
        <v>1.4211420000000001E-2</v>
      </c>
      <c r="J11" s="45">
        <f>(D11*Inputs!$B$10*Inputs!$B$29*Inputs!$B$12*Inputs!$B$13*Inputs!$B$14)/Inputs!$B$15</f>
        <v>2.6832203999999998E-2</v>
      </c>
      <c r="K11" s="45">
        <f>(D11*Inputs!$B$10*Inputs!$B$18*Inputs!$B$12*Inputs!$B$13*Inputs!$B$14)/Inputs!$B$15</f>
        <v>5.3716559999999992E-4</v>
      </c>
      <c r="L11" s="46">
        <f>(D11*Inputs!$C$10*Inputs!$C$23*Inputs!$C$12*Inputs!$C$13*Inputs!$C$14)/Inputs!$C$15</f>
        <v>8.2139400000000008E-5</v>
      </c>
      <c r="M11" s="46">
        <f>(D11*Inputs!$C$10*Inputs!$C$25*Inputs!$C$12*Inputs!$C$13*Inputs!$C$14)/Inputs!$C$15</f>
        <v>2.3207639999999999E-3</v>
      </c>
      <c r="N11" s="46">
        <f>(D11*Inputs!$C$10*Inputs!$C$27*Inputs!$C$12*Inputs!$C$13*Inputs!$C$14)/Inputs!$C$15</f>
        <v>3.5202600000000003E-3</v>
      </c>
      <c r="O11" s="46">
        <f>(D11*Inputs!$C$10*Inputs!$C$28*Inputs!$C$12*Inputs!$C$13*Inputs!$C$14)/Inputs!$C$15</f>
        <v>1.4211420000000001E-2</v>
      </c>
      <c r="P11" s="48">
        <f>(D11*Inputs!$C$10*Inputs!$C$29*Inputs!$C$12*Inputs!$C$13*Inputs!$C$14)/Inputs!$C$15</f>
        <v>2.6832203999999998E-2</v>
      </c>
    </row>
    <row r="12" spans="1:56" x14ac:dyDescent="0.25">
      <c r="A12" s="2" t="s">
        <v>89</v>
      </c>
      <c r="B12" s="53">
        <v>3530</v>
      </c>
      <c r="C12" s="69">
        <v>0</v>
      </c>
      <c r="D12" s="52">
        <v>9830</v>
      </c>
      <c r="E12" s="51">
        <f>D12*Inputs!$B$10*Inputs!$B$12</f>
        <v>1562.97</v>
      </c>
      <c r="F12" s="45">
        <f>(D12*Inputs!$B$10*Inputs!$B$23*Inputs!$B$12*Inputs!$B$13*Inputs!$B$14)/Inputs!$B$15</f>
        <v>0.43372417499999993</v>
      </c>
      <c r="G12" s="45">
        <f>(D12*Inputs!$B$10*Inputs!$B$25*Inputs!$B$12*Inputs!$B$13*Inputs!$B$14)/Inputs!$B$15</f>
        <v>2.7820866</v>
      </c>
      <c r="H12" s="45">
        <f>(D12*Inputs!$B$10*Inputs!$B$27*Inputs!$B$12*Inputs!$B$13*Inputs!$B$14)/Inputs!$B$15</f>
        <v>4.2200190000000006</v>
      </c>
      <c r="I12" s="45">
        <f>(D12*Inputs!$B$10*Inputs!$B$28*Inputs!$B$12*Inputs!$B$13*Inputs!$B$14)/Inputs!$B$15</f>
        <v>17.036373000000001</v>
      </c>
      <c r="J12" s="45">
        <f>(D12*Inputs!$B$10*Inputs!$B$29*Inputs!$B$12*Inputs!$B$13*Inputs!$B$14)/Inputs!$B$15</f>
        <v>32.165922600000002</v>
      </c>
      <c r="K12" s="45">
        <f>(D12*Inputs!$B$10*Inputs!$B$18*Inputs!$B$12*Inputs!$B$13*Inputs!$B$14)/Inputs!$B$15</f>
        <v>0.64394364000000004</v>
      </c>
      <c r="L12" s="46">
        <f>(D12*Inputs!$C$10*Inputs!$C$23*Inputs!$C$12*Inputs!$C$13*Inputs!$C$14)/Inputs!$C$15</f>
        <v>9.846711000000001E-2</v>
      </c>
      <c r="M12" s="46">
        <f>(D12*Inputs!$C$10*Inputs!$C$25*Inputs!$C$12*Inputs!$C$13*Inputs!$C$14)/Inputs!$C$15</f>
        <v>2.7820866</v>
      </c>
      <c r="N12" s="46">
        <f>(D12*Inputs!$C$10*Inputs!$C$27*Inputs!$C$12*Inputs!$C$13*Inputs!$C$14)/Inputs!$C$15</f>
        <v>4.2200190000000006</v>
      </c>
      <c r="O12" s="46">
        <f>(D12*Inputs!$C$10*Inputs!$C$28*Inputs!$C$12*Inputs!$C$13*Inputs!$C$14)/Inputs!$C$15</f>
        <v>17.036373000000001</v>
      </c>
      <c r="P12" s="48">
        <f>(D12*Inputs!$C$10*Inputs!$C$29*Inputs!$C$12*Inputs!$C$13*Inputs!$C$14)/Inputs!$C$15</f>
        <v>32.165922600000002</v>
      </c>
    </row>
    <row r="13" spans="1:56" x14ac:dyDescent="0.25">
      <c r="A13" s="2" t="s">
        <v>90</v>
      </c>
      <c r="B13" s="68">
        <v>22882</v>
      </c>
      <c r="C13" s="69">
        <v>0</v>
      </c>
      <c r="D13" s="54">
        <v>1520</v>
      </c>
      <c r="E13" s="51">
        <f>D13*Inputs!$B$10*Inputs!$B$12</f>
        <v>241.68</v>
      </c>
      <c r="F13" s="45">
        <f>(D13*Inputs!$B$10*Inputs!$B$23*Inputs!$B$12*Inputs!$B$13*Inputs!$B$14)/Inputs!$B$15</f>
        <v>6.7066199999999992E-2</v>
      </c>
      <c r="G13" s="45">
        <f>(D13*Inputs!$B$10*Inputs!$B$25*Inputs!$B$12*Inputs!$B$13*Inputs!$B$14)/Inputs!$B$15</f>
        <v>0.43019040000000003</v>
      </c>
      <c r="H13" s="45">
        <f>(D13*Inputs!$B$10*Inputs!$B$27*Inputs!$B$12*Inputs!$B$13*Inputs!$B$14)/Inputs!$B$15</f>
        <v>0.65253600000000012</v>
      </c>
      <c r="I13" s="45">
        <f>(D13*Inputs!$B$10*Inputs!$B$28*Inputs!$B$12*Inputs!$B$13*Inputs!$B$14)/Inputs!$B$15</f>
        <v>2.634312</v>
      </c>
      <c r="J13" s="45">
        <f>(D13*Inputs!$B$10*Inputs!$B$29*Inputs!$B$12*Inputs!$B$13*Inputs!$B$14)/Inputs!$B$15</f>
        <v>4.973774399999999</v>
      </c>
      <c r="K13" s="45">
        <f>(D13*Inputs!$B$10*Inputs!$B$18*Inputs!$B$12*Inputs!$B$13*Inputs!$B$14)/Inputs!$B$15</f>
        <v>9.9572159999999993E-2</v>
      </c>
      <c r="L13" s="46">
        <f>(D13*Inputs!$C$10*Inputs!$C$23*Inputs!$C$12*Inputs!$C$13*Inputs!$C$14)/Inputs!$C$15</f>
        <v>1.5225840000000001E-2</v>
      </c>
      <c r="M13" s="46">
        <f>(D13*Inputs!$C$10*Inputs!$C$25*Inputs!$C$12*Inputs!$C$13*Inputs!$C$14)/Inputs!$C$15</f>
        <v>0.43019040000000003</v>
      </c>
      <c r="N13" s="46">
        <f>(D13*Inputs!$C$10*Inputs!$C$27*Inputs!$C$12*Inputs!$C$13*Inputs!$C$14)/Inputs!$C$15</f>
        <v>0.65253600000000012</v>
      </c>
      <c r="O13" s="46">
        <f>(D13*Inputs!$C$10*Inputs!$C$28*Inputs!$C$12*Inputs!$C$13*Inputs!$C$14)/Inputs!$C$15</f>
        <v>2.634312</v>
      </c>
      <c r="P13" s="48">
        <f>(D13*Inputs!$C$10*Inputs!$C$29*Inputs!$C$12*Inputs!$C$13*Inputs!$C$14)/Inputs!$C$15</f>
        <v>4.973774399999999</v>
      </c>
    </row>
    <row r="14" spans="1:56" x14ac:dyDescent="0.25">
      <c r="A14" s="2" t="s">
        <v>91</v>
      </c>
      <c r="B14" s="68">
        <v>593266</v>
      </c>
      <c r="C14" s="69">
        <v>0</v>
      </c>
      <c r="D14" s="54">
        <v>58.7</v>
      </c>
      <c r="E14" s="51">
        <f>D14*Inputs!$B$10*Inputs!$B$12</f>
        <v>9.3333000000000013</v>
      </c>
      <c r="F14" s="45">
        <f>E14*Inputs!$B$13*Inputs!$B$14*Inputs!$B$23/Inputs!$B$15</f>
        <v>2.58999075E-3</v>
      </c>
      <c r="G14" s="45">
        <f>E14*Inputs!$B$13*Inputs!$B$14*Inputs!$B$25/Inputs!$B$15</f>
        <v>1.6613274000000001E-2</v>
      </c>
      <c r="H14" s="45">
        <f>E14*Inputs!$B$13*Inputs!$B$14*Inputs!$B$27/Inputs!$B$15</f>
        <v>2.5199910000000006E-2</v>
      </c>
      <c r="I14" s="45">
        <f>E14*Inputs!$B$13*Inputs!$B$14*Inputs!$B$28/Inputs!$B$15</f>
        <v>0.10173297000000002</v>
      </c>
      <c r="J14" s="45">
        <f>(D14*Inputs!$B$10*Inputs!$B$29*Inputs!$B$12*Inputs!$B$13*Inputs!$B$14)/Inputs!$B$15</f>
        <v>0.192079314</v>
      </c>
      <c r="K14" s="45">
        <f>E14*Inputs!$B$13*Inputs!$B$14*Inputs!$B$18/Inputs!$B$15</f>
        <v>3.8453196E-3</v>
      </c>
      <c r="L14" s="46">
        <f>E14*Inputs!$C$13*Inputs!$C$14*Inputs!$C$23/Inputs!$C$15</f>
        <v>5.8799790000000013E-4</v>
      </c>
      <c r="M14" s="46">
        <f>E14*Inputs!$C$13*Inputs!$C$14*Inputs!$C$25/Inputs!$C$15</f>
        <v>1.6613274000000004E-2</v>
      </c>
      <c r="N14" s="46">
        <f>E14*Inputs!$C$13*Inputs!$C$14*Inputs!$C$27/Inputs!$C$15</f>
        <v>2.5199910000000006E-2</v>
      </c>
      <c r="O14" s="46">
        <f>E14*Inputs!$C$13*Inputs!$C$14*Inputs!$C$28/Inputs!$C$15</f>
        <v>0.10173297000000002</v>
      </c>
      <c r="P14" s="48">
        <f>(D14*Inputs!$C$10*Inputs!$C$29*Inputs!$C$12*Inputs!$C$13*Inputs!$C$14)/Inputs!$C$15</f>
        <v>0.192079314</v>
      </c>
    </row>
    <row r="15" spans="1:56" x14ac:dyDescent="0.25">
      <c r="A15" s="2" t="s">
        <v>92</v>
      </c>
      <c r="B15" s="66">
        <v>9139</v>
      </c>
      <c r="C15" s="69">
        <v>0</v>
      </c>
      <c r="D15" s="54">
        <v>14.5</v>
      </c>
      <c r="E15" s="51">
        <f>D15*Inputs!$B$10*Inputs!$B$12</f>
        <v>2.3054999999999999</v>
      </c>
      <c r="F15" s="45">
        <f>E15*Inputs!$B$13*Inputs!$B$14*Inputs!$B$23/Inputs!$B$15</f>
        <v>6.3977624999999986E-4</v>
      </c>
      <c r="G15" s="45">
        <f>E15*Inputs!$B$13*Inputs!$B$14*Inputs!$B$25/Inputs!$B$15</f>
        <v>4.1037899999999995E-3</v>
      </c>
      <c r="H15" s="45">
        <f>E15*Inputs!$B$13*Inputs!$B$14*Inputs!$B$27/Inputs!$B$15</f>
        <v>6.2248499999999997E-3</v>
      </c>
      <c r="I15" s="45">
        <f>E15*Inputs!$B$13*Inputs!$B$14*Inputs!$B$28/Inputs!$B$15</f>
        <v>2.5129949999999998E-2</v>
      </c>
      <c r="J15" s="45">
        <f>(D15*Inputs!$B$10*Inputs!$B$29*Inputs!$B$12*Inputs!$B$13*Inputs!$B$14)/Inputs!$B$15</f>
        <v>4.744719E-2</v>
      </c>
      <c r="K15" s="45">
        <f>E15*Inputs!$B$13*Inputs!$B$14*Inputs!$B$18/Inputs!$B$15</f>
        <v>9.4986599999999984E-4</v>
      </c>
      <c r="L15" s="46">
        <f>E15*Inputs!$C$13*Inputs!$C$14*Inputs!$C$23/Inputs!$C$15</f>
        <v>1.4524649999999998E-4</v>
      </c>
      <c r="M15" s="46">
        <f>E15*Inputs!$C$13*Inputs!$C$14*Inputs!$C$25/Inputs!$C$15</f>
        <v>4.1037899999999995E-3</v>
      </c>
      <c r="N15" s="46">
        <f>E15*Inputs!$C$13*Inputs!$C$14*Inputs!$C$27/Inputs!$C$15</f>
        <v>6.2248499999999997E-3</v>
      </c>
      <c r="O15" s="46">
        <f>E15*Inputs!$C$13*Inputs!$C$14*Inputs!$C$28/Inputs!$C$15</f>
        <v>2.5129949999999998E-2</v>
      </c>
      <c r="P15" s="48">
        <f>(D15*Inputs!$C$10*Inputs!$C$29*Inputs!$C$12*Inputs!$C$13*Inputs!$C$14)/Inputs!$C$15</f>
        <v>4.744719E-2</v>
      </c>
    </row>
    <row r="16" spans="1:56" ht="15" customHeight="1" x14ac:dyDescent="0.25">
      <c r="A16" s="2" t="s">
        <v>89</v>
      </c>
      <c r="B16" s="53">
        <v>3530</v>
      </c>
      <c r="C16" s="69">
        <v>68</v>
      </c>
      <c r="D16" s="69">
        <f>D12*(1-C16/100)</f>
        <v>3145.5999999999995</v>
      </c>
      <c r="E16" s="51">
        <f>D16*Inputs!$B$10*Inputs!$B$12</f>
        <v>500.15039999999993</v>
      </c>
      <c r="F16" s="45">
        <f>E16*Inputs!$B$13*Inputs!$B$14*Inputs!$B$23/Inputs!$B$15</f>
        <v>0.13879173599999997</v>
      </c>
      <c r="G16" s="45">
        <f>E16*Inputs!$B$13*Inputs!$B$14*Inputs!$B$25/Inputs!$B$15</f>
        <v>0.89026771199999999</v>
      </c>
      <c r="H16" s="45">
        <f>E16*Inputs!$B$13*Inputs!$B$14*Inputs!$B$27/Inputs!$B$15</f>
        <v>1.3504060800000002</v>
      </c>
      <c r="I16" s="45">
        <f>E16*Inputs!$B$13*Inputs!$B$14*Inputs!$B$28/Inputs!$B$15</f>
        <v>5.4516393599999997</v>
      </c>
      <c r="J16" s="45">
        <f>(D16*Inputs!$B$10*Inputs!$B$29*Inputs!$B$12*Inputs!$B$13*Inputs!$B$14)/Inputs!$B$15</f>
        <v>10.293095231999999</v>
      </c>
      <c r="K16" s="45">
        <f>E16*Inputs!$B$13*Inputs!$B$14*Inputs!$B$18/Inputs!$B$15</f>
        <v>0.2060619648</v>
      </c>
      <c r="L16" s="46">
        <f>E16*Inputs!$C$13*Inputs!$C$14*Inputs!$C$23/Inputs!$C$15</f>
        <v>3.1509475199999998E-2</v>
      </c>
      <c r="M16" s="46">
        <f>E16*Inputs!$C$13*Inputs!$C$14*Inputs!$C$25/Inputs!$C$15</f>
        <v>0.89026771199999999</v>
      </c>
      <c r="N16" s="46">
        <f>E16*Inputs!$C$13*Inputs!$C$14*Inputs!$C$27/Inputs!$C$15</f>
        <v>1.35040608</v>
      </c>
      <c r="O16" s="46">
        <f>E16*Inputs!$C$13*Inputs!$C$14*Inputs!$C$28/Inputs!$C$15</f>
        <v>5.4516393599999997</v>
      </c>
      <c r="P16" s="48">
        <f>(D16*Inputs!$C$10*Inputs!$C$29*Inputs!$C$12*Inputs!$C$13*Inputs!$C$14)/Inputs!$C$15</f>
        <v>10.293095231999999</v>
      </c>
    </row>
    <row r="17" spans="1:16" ht="15" customHeight="1" x14ac:dyDescent="0.25">
      <c r="A17" s="2" t="s">
        <v>90</v>
      </c>
      <c r="B17" s="49">
        <v>22882</v>
      </c>
      <c r="C17" s="69">
        <v>68</v>
      </c>
      <c r="D17" s="69">
        <f>D13*(1-C17/100)</f>
        <v>486.39999999999992</v>
      </c>
      <c r="E17" s="51">
        <f>D17*Inputs!$B$10*Inputs!$B$12</f>
        <v>77.337599999999995</v>
      </c>
      <c r="F17" s="45">
        <f>E17*Inputs!$B$13*Inputs!$B$14*Inputs!$B$23/Inputs!$B$15</f>
        <v>2.1461183999999994E-2</v>
      </c>
      <c r="G17" s="45">
        <f>E17*Inputs!$B$13*Inputs!$B$14*Inputs!$B$25/Inputs!$B$15</f>
        <v>0.13766092799999999</v>
      </c>
      <c r="H17" s="45">
        <f>E17*Inputs!$B$13*Inputs!$B$14*Inputs!$B$27/Inputs!$B$15</f>
        <v>0.20881152</v>
      </c>
      <c r="I17" s="45">
        <f>E17*Inputs!$B$13*Inputs!$B$14*Inputs!$B$28/Inputs!$B$15</f>
        <v>0.84297983999999992</v>
      </c>
      <c r="J17" s="45">
        <f>(D17*Inputs!$B$10*Inputs!$B$29*Inputs!$B$12*Inputs!$B$13*Inputs!$B$14)/Inputs!$B$15</f>
        <v>1.5916078079999998</v>
      </c>
      <c r="K17" s="45">
        <f>E17*Inputs!$B$13*Inputs!$B$14*Inputs!$B$18/Inputs!$B$15</f>
        <v>3.1863091199999992E-2</v>
      </c>
      <c r="L17" s="46">
        <f>E17*Inputs!$C$13*Inputs!$C$14*Inputs!$C$23/Inputs!$C$15</f>
        <v>4.8722687999999993E-3</v>
      </c>
      <c r="M17" s="46">
        <f>E17*Inputs!$C$13*Inputs!$C$14*Inputs!$C$25/Inputs!$C$15</f>
        <v>0.13766092799999999</v>
      </c>
      <c r="N17" s="46">
        <f>E17*Inputs!$C$13*Inputs!$C$14*Inputs!$C$27/Inputs!$C$15</f>
        <v>0.20881152</v>
      </c>
      <c r="O17" s="46">
        <f>E17*Inputs!$C$13*Inputs!$C$14*Inputs!$C$28/Inputs!$C$15</f>
        <v>0.84297984000000004</v>
      </c>
      <c r="P17" s="48">
        <f>(D17*Inputs!$C$10*Inputs!$C$29*Inputs!$C$12*Inputs!$C$13*Inputs!$C$14)/Inputs!$C$15</f>
        <v>1.5916078079999998</v>
      </c>
    </row>
    <row r="18" spans="1:16" ht="15" customHeight="1" x14ac:dyDescent="0.25">
      <c r="A18" s="2" t="s">
        <v>91</v>
      </c>
      <c r="B18" s="49">
        <v>593266</v>
      </c>
      <c r="C18" s="69">
        <v>68</v>
      </c>
      <c r="D18" s="69">
        <f>D14*(1-C18/100)</f>
        <v>18.783999999999999</v>
      </c>
      <c r="E18" s="51">
        <f>D18*Inputs!$B$10*Inputs!$B$12</f>
        <v>2.986656</v>
      </c>
      <c r="F18" s="45">
        <f>E18*Inputs!$B$13*Inputs!$B$14*Inputs!$B$23/Inputs!$B$15</f>
        <v>8.2879703999999988E-4</v>
      </c>
      <c r="G18" s="45">
        <f>E18*Inputs!$B$13*Inputs!$B$14*Inputs!$B$25/Inputs!$B$15</f>
        <v>5.3162476799999995E-3</v>
      </c>
      <c r="H18" s="45">
        <f>E18*Inputs!$B$13*Inputs!$B$14*Inputs!$B$27/Inputs!$B$15</f>
        <v>8.0639712000000006E-3</v>
      </c>
      <c r="I18" s="45">
        <f>E18*Inputs!$B$13*Inputs!$B$14*Inputs!$B$28/Inputs!$B$15</f>
        <v>3.25545504E-2</v>
      </c>
      <c r="J18" s="45">
        <f>(D18*Inputs!$B$10*Inputs!$B$29*Inputs!$B$12*Inputs!$B$13*Inputs!$B$14)/Inputs!$B$15</f>
        <v>6.1465380479999991E-2</v>
      </c>
      <c r="K18" s="45">
        <f>E18*Inputs!$B$13*Inputs!$B$14*Inputs!$B$18/Inputs!$B$15</f>
        <v>1.2305022719999999E-3</v>
      </c>
      <c r="L18" s="46">
        <f>E18*Inputs!$C$13*Inputs!$C$14*Inputs!$C$23/Inputs!$C$15</f>
        <v>1.8815932799999999E-4</v>
      </c>
      <c r="M18" s="46">
        <f>E18*Inputs!$C$13*Inputs!$C$14*Inputs!$C$25/Inputs!$C$15</f>
        <v>5.3162476799999995E-3</v>
      </c>
      <c r="N18" s="46">
        <f>E18*Inputs!$C$13*Inputs!$C$14*Inputs!$C$27/Inputs!$C$15</f>
        <v>8.0639712000000006E-3</v>
      </c>
      <c r="O18" s="46">
        <f>E18*Inputs!$C$13*Inputs!$C$14*Inputs!$C$28/Inputs!$C$15</f>
        <v>3.25545504E-2</v>
      </c>
      <c r="P18" s="48">
        <f>(D18*Inputs!$C$10*Inputs!$C$29*Inputs!$C$12*Inputs!$C$13*Inputs!$C$14)/Inputs!$C$15</f>
        <v>6.1465380479999991E-2</v>
      </c>
    </row>
    <row r="19" spans="1:16" x14ac:dyDescent="0.25">
      <c r="A19" s="2" t="s">
        <v>92</v>
      </c>
      <c r="B19" s="49" t="s">
        <v>87</v>
      </c>
      <c r="C19" s="69">
        <v>68</v>
      </c>
      <c r="D19" s="69">
        <f>D15*(1-C19/100)</f>
        <v>4.6399999999999997</v>
      </c>
      <c r="E19" s="51">
        <f>D19*Inputs!$B$10*Inputs!$B$12</f>
        <v>0.73775999999999997</v>
      </c>
      <c r="F19" s="45">
        <f>(D19*Inputs!$B$10*Inputs!$B$23*Inputs!$B$12*Inputs!$B$13*Inputs!$B$14)/Inputs!$B$15</f>
        <v>2.0472839999999997E-4</v>
      </c>
      <c r="G19" s="45">
        <f>(D19*Inputs!$B$10*Inputs!$B$25*Inputs!$B$12*Inputs!$B$13*Inputs!$B$14)/Inputs!$B$15</f>
        <v>1.3132128000000001E-3</v>
      </c>
      <c r="H19" s="45">
        <f>(D19*Inputs!$B$10*Inputs!$B$27*Inputs!$B$12*Inputs!$B$13*Inputs!$B$14)/Inputs!$B$15</f>
        <v>1.991952E-3</v>
      </c>
      <c r="I19" s="45">
        <f>(D19*Inputs!$B$10*Inputs!$B$28*Inputs!$B$12*Inputs!$B$13*Inputs!$B$14)/Inputs!$B$15</f>
        <v>8.0415840000000009E-3</v>
      </c>
      <c r="J19" s="45">
        <f>(D19*Inputs!$B$10*Inputs!$B$29*Inputs!$B$12*Inputs!$B$13*Inputs!$B$14)/Inputs!$B$15</f>
        <v>1.5183100799999998E-2</v>
      </c>
      <c r="K19" s="45">
        <f>(D19*Inputs!$B$10*Inputs!$B$18*Inputs!$B$12*Inputs!$B$13*Inputs!$B$14)/Inputs!$B$15</f>
        <v>3.0395712E-4</v>
      </c>
      <c r="L19" s="46">
        <f>(D19*Inputs!$C$10*Inputs!$C$23*Inputs!$C$12*Inputs!$C$13*Inputs!$C$14)/Inputs!$C$15</f>
        <v>4.6478879999999998E-5</v>
      </c>
      <c r="M19" s="46">
        <f>(D19*Inputs!$C$10*Inputs!$C$25*Inputs!$C$12*Inputs!$C$13*Inputs!$C$14)/Inputs!$C$15</f>
        <v>1.3132128000000001E-3</v>
      </c>
      <c r="N19" s="46">
        <f>(D19*Inputs!$C$10*Inputs!$C$27*Inputs!$C$12*Inputs!$C$13*Inputs!$C$14)/Inputs!$C$15</f>
        <v>1.991952E-3</v>
      </c>
      <c r="O19" s="46">
        <f>(D19*Inputs!$C$10*Inputs!$C$28*Inputs!$C$12*Inputs!$C$13*Inputs!$C$14)/Inputs!$C$15</f>
        <v>8.0415840000000009E-3</v>
      </c>
      <c r="P19" s="48">
        <f>(D19*Inputs!$C$10*Inputs!$C$29*Inputs!$C$12*Inputs!$C$13*Inputs!$C$14)/Inputs!$C$15</f>
        <v>1.5183100799999998E-2</v>
      </c>
    </row>
    <row r="20" spans="1:16" ht="15" customHeight="1" x14ac:dyDescent="0.25">
      <c r="A20" s="2" t="s">
        <v>93</v>
      </c>
      <c r="B20" s="49">
        <v>37515</v>
      </c>
      <c r="C20" s="69">
        <v>0</v>
      </c>
      <c r="D20" s="69">
        <v>70.400000000000006</v>
      </c>
      <c r="E20" s="51">
        <f>D20*Inputs!$B$10*Inputs!$B$12</f>
        <v>11.1936</v>
      </c>
      <c r="F20" s="45">
        <f>(D20*Inputs!$B$10*Inputs!$B$23*Inputs!$B$12*Inputs!$B$13*Inputs!$B$14)/Inputs!$B$15</f>
        <v>3.1062239999999999E-3</v>
      </c>
      <c r="G20" s="45">
        <f>(D20*Inputs!$B$10*Inputs!$B$25*Inputs!$B$12*Inputs!$B$13*Inputs!$B$14)/Inputs!$B$15</f>
        <v>1.9924608E-2</v>
      </c>
      <c r="H20" s="45">
        <f>(D20*Inputs!$B$10*Inputs!$B$27*Inputs!$B$12*Inputs!$B$13*Inputs!$B$14)/Inputs!$B$15</f>
        <v>3.0222720000000002E-2</v>
      </c>
      <c r="I20" s="45">
        <f>(D20*Inputs!$B$10*Inputs!$B$28*Inputs!$B$12*Inputs!$B$13*Inputs!$B$14)/Inputs!$B$15</f>
        <v>0.12201024000000001</v>
      </c>
      <c r="J20" s="45">
        <f>(D20*Inputs!$B$10*Inputs!$B$29*Inputs!$B$12*Inputs!$B$13*Inputs!$B$14)/Inputs!$B$15</f>
        <v>0.23036428800000003</v>
      </c>
      <c r="K20" s="45">
        <f>(D20*Inputs!$B$10*Inputs!$B$18*Inputs!$B$12*Inputs!$B$13*Inputs!$B$14)/Inputs!$B$15</f>
        <v>4.6117632000000006E-3</v>
      </c>
      <c r="L20" s="46">
        <f>(D20*Inputs!$C$10*Inputs!$C$23*Inputs!$C$12*Inputs!$C$13*Inputs!$C$14)/Inputs!$C$15</f>
        <v>7.0519680000000011E-4</v>
      </c>
      <c r="M20" s="46">
        <f>(D20*Inputs!$C$10*Inputs!$C$25*Inputs!$C$12*Inputs!$C$13*Inputs!$C$14)/Inputs!$C$15</f>
        <v>1.9924608E-2</v>
      </c>
      <c r="N20" s="46">
        <f>(D20*Inputs!$C$10*Inputs!$C$27*Inputs!$C$12*Inputs!$C$13*Inputs!$C$14)/Inputs!$C$15</f>
        <v>3.0222720000000002E-2</v>
      </c>
      <c r="O20" s="46">
        <f>(D20*Inputs!$C$10*Inputs!$C$28*Inputs!$C$12*Inputs!$C$13*Inputs!$C$14)/Inputs!$C$15</f>
        <v>0.12201024000000001</v>
      </c>
      <c r="P20" s="48">
        <f>(D20*Inputs!$C$10*Inputs!$C$29*Inputs!$C$12*Inputs!$C$13*Inputs!$C$14)/Inputs!$C$15</f>
        <v>0.23036428800000003</v>
      </c>
    </row>
    <row r="21" spans="1:16" ht="15" customHeight="1" x14ac:dyDescent="0.25">
      <c r="A21" s="2" t="s">
        <v>94</v>
      </c>
      <c r="B21" s="49">
        <v>64685</v>
      </c>
      <c r="C21" s="69">
        <v>0</v>
      </c>
      <c r="D21" s="69">
        <v>40.799999999999997</v>
      </c>
      <c r="E21" s="51">
        <f>D21*Inputs!$B$10*Inputs!$B$12</f>
        <v>6.4871999999999996</v>
      </c>
      <c r="F21" s="45">
        <f>(D21*Inputs!$B$10*Inputs!$B$23*Inputs!$B$12*Inputs!$B$13*Inputs!$B$14)/Inputs!$B$15</f>
        <v>1.8001979999999998E-3</v>
      </c>
      <c r="G21" s="45">
        <f>(D21*Inputs!$B$10*Inputs!$B$25*Inputs!$B$12*Inputs!$B$13*Inputs!$B$14)/Inputs!$B$15</f>
        <v>1.1547216000000001E-2</v>
      </c>
      <c r="H21" s="45">
        <f>(D21*Inputs!$B$10*Inputs!$B$27*Inputs!$B$12*Inputs!$B$13*Inputs!$B$14)/Inputs!$B$15</f>
        <v>1.7515440000000004E-2</v>
      </c>
      <c r="I21" s="45">
        <f>(D21*Inputs!$B$10*Inputs!$B$28*Inputs!$B$12*Inputs!$B$13*Inputs!$B$14)/Inputs!$B$15</f>
        <v>7.0710480000000006E-2</v>
      </c>
      <c r="J21" s="45">
        <f>(D21*Inputs!$B$10*Inputs!$B$29*Inputs!$B$12*Inputs!$B$13*Inputs!$B$14)/Inputs!$B$15</f>
        <v>0.13350657599999996</v>
      </c>
      <c r="K21" s="45">
        <f>(D21*Inputs!$B$10*Inputs!$B$18*Inputs!$B$12*Inputs!$B$13*Inputs!$B$14)/Inputs!$B$15</f>
        <v>2.6727264E-3</v>
      </c>
      <c r="L21" s="46">
        <f>(D21*Inputs!$C$10*Inputs!$C$23*Inputs!$C$12*Inputs!$C$13*Inputs!$C$14)/Inputs!$C$15</f>
        <v>4.086936E-4</v>
      </c>
      <c r="M21" s="46">
        <f>(D21*Inputs!$C$10*Inputs!$C$25*Inputs!$C$12*Inputs!$C$13*Inputs!$C$14)/Inputs!$C$15</f>
        <v>1.1547216000000001E-2</v>
      </c>
      <c r="N21" s="46">
        <f>(D21*Inputs!$C$10*Inputs!$C$27*Inputs!$C$12*Inputs!$C$13*Inputs!$C$14)/Inputs!$C$15</f>
        <v>1.7515440000000004E-2</v>
      </c>
      <c r="O21" s="46">
        <f>(D21*Inputs!$C$10*Inputs!$C$28*Inputs!$C$12*Inputs!$C$13*Inputs!$C$14)/Inputs!$C$15</f>
        <v>7.0710480000000006E-2</v>
      </c>
      <c r="P21" s="48">
        <f>(D21*Inputs!$C$10*Inputs!$C$29*Inputs!$C$12*Inputs!$C$13*Inputs!$C$14)/Inputs!$C$15</f>
        <v>0.13350657599999996</v>
      </c>
    </row>
    <row r="22" spans="1:16" ht="15" customHeight="1" x14ac:dyDescent="0.25">
      <c r="A22" s="2" t="s">
        <v>95</v>
      </c>
      <c r="B22" s="49">
        <v>880104</v>
      </c>
      <c r="C22" s="69">
        <v>0</v>
      </c>
      <c r="D22" s="69">
        <v>3</v>
      </c>
      <c r="E22" s="51">
        <f>D22*Inputs!$B$10*Inputs!$B$12</f>
        <v>0.47700000000000004</v>
      </c>
      <c r="F22" s="45">
        <f>(D22*Inputs!$B$10*Inputs!$B$23*Inputs!$B$12*Inputs!$B$13*Inputs!$B$14)/Inputs!$B$15</f>
        <v>1.3236749999999997E-4</v>
      </c>
      <c r="G22" s="45">
        <f>(D22*Inputs!$B$10*Inputs!$B$25*Inputs!$B$12*Inputs!$B$13*Inputs!$B$14)/Inputs!$B$15</f>
        <v>8.4906000000000001E-4</v>
      </c>
      <c r="H22" s="45">
        <f>(D22*Inputs!$B$10*Inputs!$B$27*Inputs!$B$12*Inputs!$B$13*Inputs!$B$14)/Inputs!$B$15</f>
        <v>1.2879E-3</v>
      </c>
      <c r="I22" s="45">
        <f>(D22*Inputs!$B$10*Inputs!$B$28*Inputs!$B$12*Inputs!$B$13*Inputs!$B$14)/Inputs!$B$15</f>
        <v>5.1993000000000004E-3</v>
      </c>
      <c r="J22" s="45">
        <f>(D22*Inputs!$B$10*Inputs!$B$29*Inputs!$B$12*Inputs!$B$13*Inputs!$B$14)/Inputs!$B$15</f>
        <v>9.8166600000000014E-3</v>
      </c>
      <c r="K22" s="45">
        <f>(D22*Inputs!$B$10*Inputs!$B$18*Inputs!$B$12*Inputs!$B$13*Inputs!$B$14)/Inputs!$B$15</f>
        <v>1.96524E-4</v>
      </c>
      <c r="L22" s="46">
        <f>(D22*Inputs!$C$10*Inputs!$C$23*Inputs!$C$12*Inputs!$C$13*Inputs!$C$14)/Inputs!$C$15</f>
        <v>3.0051000000000001E-5</v>
      </c>
      <c r="M22" s="46">
        <f>(D22*Inputs!$C$10*Inputs!$C$25*Inputs!$C$12*Inputs!$C$13*Inputs!$C$14)/Inputs!$C$15</f>
        <v>8.4906000000000001E-4</v>
      </c>
      <c r="N22" s="46">
        <f>(D22*Inputs!$C$10*Inputs!$C$27*Inputs!$C$12*Inputs!$C$13*Inputs!$C$14)/Inputs!$C$15</f>
        <v>1.2879E-3</v>
      </c>
      <c r="O22" s="46">
        <f>(D22*Inputs!$C$10*Inputs!$C$28*Inputs!$C$12*Inputs!$C$13*Inputs!$C$14)/Inputs!$C$15</f>
        <v>5.1993000000000004E-3</v>
      </c>
      <c r="P22" s="48">
        <f>(D22*Inputs!$C$10*Inputs!$C$29*Inputs!$C$12*Inputs!$C$13*Inputs!$C$14)/Inputs!$C$15</f>
        <v>9.8166600000000014E-3</v>
      </c>
    </row>
    <row r="23" spans="1:16" ht="15" customHeight="1" x14ac:dyDescent="0.25">
      <c r="A23" s="2" t="s">
        <v>96</v>
      </c>
      <c r="B23" s="49">
        <v>31103</v>
      </c>
      <c r="C23" s="69">
        <v>0</v>
      </c>
      <c r="D23" s="69">
        <v>1390</v>
      </c>
      <c r="E23" s="51">
        <f>D23*Inputs!$B$10*Inputs!$B$12</f>
        <v>221.01</v>
      </c>
      <c r="F23" s="45">
        <f>(D23*Inputs!$B$10*Inputs!$B$23*Inputs!$B$12*Inputs!$B$13*Inputs!$B$14)/Inputs!$B$15</f>
        <v>6.1330274999999997E-2</v>
      </c>
      <c r="G23" s="45">
        <f>(D23*Inputs!$B$10*Inputs!$B$25*Inputs!$B$12*Inputs!$B$13*Inputs!$B$14)/Inputs!$B$15</f>
        <v>0.39339780000000002</v>
      </c>
      <c r="H23" s="45">
        <f>(D23*Inputs!$B$10*Inputs!$B$27*Inputs!$B$12*Inputs!$B$13*Inputs!$B$14)/Inputs!$B$15</f>
        <v>0.59672700000000001</v>
      </c>
      <c r="I23" s="45">
        <f>(D23*Inputs!$B$10*Inputs!$B$28*Inputs!$B$12*Inputs!$B$13*Inputs!$B$14)/Inputs!$B$15</f>
        <v>2.4090090000000002</v>
      </c>
      <c r="J23" s="45">
        <f>(D23*Inputs!$B$10*Inputs!$B$29*Inputs!$B$12*Inputs!$B$13*Inputs!$B$14)/Inputs!$B$15</f>
        <v>4.5483858000000001</v>
      </c>
      <c r="K23" s="45">
        <f>(D23*Inputs!$B$10*Inputs!$B$18*Inputs!$B$12*Inputs!$B$13*Inputs!$B$14)/Inputs!$B$15</f>
        <v>9.105611999999999E-2</v>
      </c>
      <c r="L23" s="46">
        <f>(D23*Inputs!$C$10*Inputs!$C$23*Inputs!$C$12*Inputs!$C$13*Inputs!$C$14)/Inputs!$C$15</f>
        <v>1.3923629999999999E-2</v>
      </c>
      <c r="M23" s="46">
        <f>(D23*Inputs!$C$10*Inputs!$C$25*Inputs!$C$12*Inputs!$C$13*Inputs!$C$14)/Inputs!$C$15</f>
        <v>0.39339780000000002</v>
      </c>
      <c r="N23" s="46">
        <f>(D23*Inputs!$C$10*Inputs!$C$27*Inputs!$C$12*Inputs!$C$13*Inputs!$C$14)/Inputs!$C$15</f>
        <v>0.59672700000000001</v>
      </c>
      <c r="O23" s="46">
        <f>(D23*Inputs!$C$10*Inputs!$C$28*Inputs!$C$12*Inputs!$C$13*Inputs!$C$14)/Inputs!$C$15</f>
        <v>2.4090090000000002</v>
      </c>
      <c r="P23" s="48">
        <f>(D23*Inputs!$C$10*Inputs!$C$29*Inputs!$C$12*Inputs!$C$13*Inputs!$C$14)/Inputs!$C$15</f>
        <v>4.5483858000000001</v>
      </c>
    </row>
    <row r="24" spans="1:16" ht="15" customHeight="1" x14ac:dyDescent="0.25">
      <c r="A24" s="2" t="s">
        <v>97</v>
      </c>
      <c r="B24" s="49">
        <v>391047</v>
      </c>
      <c r="C24" s="69">
        <v>0</v>
      </c>
      <c r="D24" s="69">
        <v>111</v>
      </c>
      <c r="E24" s="51">
        <f>D24*Inputs!$B$10*Inputs!$B$12</f>
        <v>17.649000000000001</v>
      </c>
      <c r="F24" s="45">
        <f>(D24*Inputs!$B$10*Inputs!$B$23*Inputs!$B$12*Inputs!$B$13*Inputs!$B$14)/Inputs!$B$15</f>
        <v>4.8975974999999998E-3</v>
      </c>
      <c r="G24" s="45">
        <f>(D24*Inputs!$B$10*Inputs!$B$25*Inputs!$B$12*Inputs!$B$13*Inputs!$B$14)/Inputs!$B$15</f>
        <v>3.1415220000000001E-2</v>
      </c>
      <c r="H24" s="45">
        <f>(D24*Inputs!$B$10*Inputs!$B$27*Inputs!$B$12*Inputs!$B$13*Inputs!$B$14)/Inputs!$B$15</f>
        <v>4.7652300000000002E-2</v>
      </c>
      <c r="I24" s="45">
        <f>(D24*Inputs!$B$10*Inputs!$B$28*Inputs!$B$12*Inputs!$B$13*Inputs!$B$14)/Inputs!$B$15</f>
        <v>0.19237409999999999</v>
      </c>
      <c r="J24" s="45">
        <f>(D24*Inputs!$B$10*Inputs!$B$29*Inputs!$B$12*Inputs!$B$13*Inputs!$B$14)/Inputs!$B$15</f>
        <v>0.36321641999999998</v>
      </c>
      <c r="K24" s="45">
        <f>(D24*Inputs!$B$10*Inputs!$B$18*Inputs!$B$12*Inputs!$B$13*Inputs!$B$14)/Inputs!$B$15</f>
        <v>7.2713880000000002E-3</v>
      </c>
      <c r="L24" s="46">
        <f>(D24*Inputs!$C$10*Inputs!$C$23*Inputs!$C$12*Inputs!$C$13*Inputs!$C$14)/Inputs!$C$15</f>
        <v>1.111887E-3</v>
      </c>
      <c r="M24" s="46">
        <f>(D24*Inputs!$C$10*Inputs!$C$25*Inputs!$C$12*Inputs!$C$13*Inputs!$C$14)/Inputs!$C$15</f>
        <v>3.1415220000000001E-2</v>
      </c>
      <c r="N24" s="46">
        <f>(D24*Inputs!$C$10*Inputs!$C$27*Inputs!$C$12*Inputs!$C$13*Inputs!$C$14)/Inputs!$C$15</f>
        <v>4.7652300000000002E-2</v>
      </c>
      <c r="O24" s="46">
        <f>(D24*Inputs!$C$10*Inputs!$C$28*Inputs!$C$12*Inputs!$C$13*Inputs!$C$14)/Inputs!$C$15</f>
        <v>0.19237409999999999</v>
      </c>
      <c r="P24" s="48">
        <f>(D24*Inputs!$C$10*Inputs!$C$29*Inputs!$C$12*Inputs!$C$13*Inputs!$C$14)/Inputs!$C$15</f>
        <v>0.36321641999999998</v>
      </c>
    </row>
    <row r="25" spans="1:16" ht="15" customHeight="1" x14ac:dyDescent="0.25">
      <c r="A25" s="2" t="s">
        <v>98</v>
      </c>
      <c r="B25" s="49">
        <v>15084477</v>
      </c>
      <c r="C25" s="69">
        <v>0</v>
      </c>
      <c r="D25" s="69">
        <v>2.87</v>
      </c>
      <c r="E25" s="51">
        <f>D25*Inputs!$B$10*Inputs!$B$12</f>
        <v>0.45633000000000007</v>
      </c>
      <c r="F25" s="45">
        <f>(D25*Inputs!$B$10*Inputs!$B$23*Inputs!$B$12*Inputs!$B$13*Inputs!$B$14)/Inputs!$B$15</f>
        <v>1.2663157499999999E-4</v>
      </c>
      <c r="G25" s="45">
        <f>(D25*Inputs!$B$10*Inputs!$B$25*Inputs!$B$12*Inputs!$B$13*Inputs!$B$14)/Inputs!$B$15</f>
        <v>8.1226740000000012E-4</v>
      </c>
      <c r="H25" s="45">
        <f>(D25*Inputs!$B$10*Inputs!$B$27*Inputs!$B$12*Inputs!$B$13*Inputs!$B$14)/Inputs!$B$15</f>
        <v>1.232091E-3</v>
      </c>
      <c r="I25" s="45">
        <f>(D25*Inputs!$B$10*Inputs!$B$28*Inputs!$B$12*Inputs!$B$13*Inputs!$B$14)/Inputs!$B$15</f>
        <v>4.9739970000000008E-3</v>
      </c>
      <c r="J25" s="45">
        <f>(D25*Inputs!$B$10*Inputs!$B$29*Inputs!$B$12*Inputs!$B$13*Inputs!$B$14)/Inputs!$B$15</f>
        <v>9.3912713999999998E-3</v>
      </c>
      <c r="K25" s="45">
        <f>(D25*Inputs!$B$10*Inputs!$B$18*Inputs!$B$12*Inputs!$B$13*Inputs!$B$14)/Inputs!$B$15</f>
        <v>1.8800796E-4</v>
      </c>
      <c r="L25" s="46">
        <f>(D25*Inputs!$C$10*Inputs!$C$23*Inputs!$C$12*Inputs!$C$13*Inputs!$C$14)/Inputs!$C$15</f>
        <v>2.8748790000000004E-5</v>
      </c>
      <c r="M25" s="46">
        <f>(D25*Inputs!$C$10*Inputs!$C$25*Inputs!$C$12*Inputs!$C$13*Inputs!$C$14)/Inputs!$C$15</f>
        <v>8.1226740000000012E-4</v>
      </c>
      <c r="N25" s="46">
        <f>(D25*Inputs!$C$10*Inputs!$C$27*Inputs!$C$12*Inputs!$C$13*Inputs!$C$14)/Inputs!$C$15</f>
        <v>1.232091E-3</v>
      </c>
      <c r="O25" s="46">
        <f>(D25*Inputs!$C$10*Inputs!$C$28*Inputs!$C$12*Inputs!$C$13*Inputs!$C$14)/Inputs!$C$15</f>
        <v>4.9739970000000008E-3</v>
      </c>
      <c r="P25" s="48">
        <f>(D25*Inputs!$C$10*Inputs!$C$29*Inputs!$C$12*Inputs!$C$13*Inputs!$C$14)/Inputs!$C$15</f>
        <v>9.3912713999999998E-3</v>
      </c>
    </row>
    <row r="26" spans="1:16" s="1" customFormat="1" ht="15" customHeight="1" x14ac:dyDescent="0.25">
      <c r="D26" s="143"/>
    </row>
    <row r="27" spans="1:16" s="1" customFormat="1" ht="15" customHeight="1" x14ac:dyDescent="0.25">
      <c r="D27" s="143"/>
    </row>
    <row r="28" spans="1:16" s="1" customFormat="1" ht="15" customHeight="1" x14ac:dyDescent="0.25">
      <c r="D28" s="143"/>
    </row>
    <row r="29" spans="1:16" s="1" customFormat="1" ht="15" customHeight="1" x14ac:dyDescent="0.25">
      <c r="D29" s="143"/>
    </row>
    <row r="30" spans="1:16" s="1" customFormat="1" ht="15" customHeight="1" x14ac:dyDescent="0.25">
      <c r="D30" s="143"/>
    </row>
    <row r="31" spans="1:16" s="1" customFormat="1" ht="15" customHeight="1" x14ac:dyDescent="0.25">
      <c r="D31" s="143"/>
    </row>
    <row r="32" spans="1:16" s="1" customFormat="1" ht="15" customHeight="1" x14ac:dyDescent="0.25">
      <c r="D32" s="143"/>
    </row>
    <row r="33" spans="4:4" s="1" customFormat="1" ht="15" customHeight="1" x14ac:dyDescent="0.25">
      <c r="D33" s="143"/>
    </row>
    <row r="34" spans="4:4" s="1" customFormat="1" ht="15" customHeight="1" x14ac:dyDescent="0.25">
      <c r="D34" s="32"/>
    </row>
    <row r="35" spans="4:4" s="1" customFormat="1" ht="15" customHeight="1" x14ac:dyDescent="0.25">
      <c r="D35" s="32"/>
    </row>
    <row r="36" spans="4:4" s="1" customFormat="1" ht="15" customHeight="1" x14ac:dyDescent="0.25">
      <c r="D36" s="32"/>
    </row>
    <row r="37" spans="4:4" s="1" customFormat="1" ht="15" customHeight="1" x14ac:dyDescent="0.25">
      <c r="D37" s="32"/>
    </row>
    <row r="38" spans="4:4" s="1" customFormat="1" ht="15" customHeight="1" x14ac:dyDescent="0.25">
      <c r="D38" s="32"/>
    </row>
    <row r="39" spans="4:4" s="1" customFormat="1" ht="15" customHeight="1" x14ac:dyDescent="0.25">
      <c r="D39" s="32"/>
    </row>
    <row r="40" spans="4:4" s="1" customFormat="1" ht="15" customHeight="1" x14ac:dyDescent="0.25">
      <c r="D40" s="32"/>
    </row>
    <row r="41" spans="4:4" s="1" customFormat="1" ht="15" customHeight="1" x14ac:dyDescent="0.25">
      <c r="D41" s="32"/>
    </row>
    <row r="42" spans="4:4" s="1" customFormat="1" ht="15" customHeight="1" x14ac:dyDescent="0.25">
      <c r="D42" s="32"/>
    </row>
    <row r="43" spans="4:4" s="1" customFormat="1" ht="15" customHeight="1" x14ac:dyDescent="0.25">
      <c r="D43" s="32"/>
    </row>
    <row r="44" spans="4:4" s="1" customFormat="1" ht="15" customHeight="1" x14ac:dyDescent="0.25">
      <c r="D44" s="32"/>
    </row>
    <row r="45" spans="4:4" s="1" customFormat="1" ht="15" customHeight="1" x14ac:dyDescent="0.25">
      <c r="D45" s="32"/>
    </row>
    <row r="46" spans="4:4" s="1" customFormat="1" ht="15" customHeight="1" x14ac:dyDescent="0.25">
      <c r="D46" s="32"/>
    </row>
    <row r="47" spans="4:4" s="1" customFormat="1" ht="15" customHeight="1" x14ac:dyDescent="0.25">
      <c r="D47" s="32"/>
    </row>
    <row r="48" spans="4:4" s="1" customFormat="1" ht="15" customHeight="1" x14ac:dyDescent="0.25">
      <c r="D48" s="32"/>
    </row>
    <row r="49" spans="4:4" s="1" customFormat="1" ht="15" customHeight="1" x14ac:dyDescent="0.25">
      <c r="D49" s="32"/>
    </row>
    <row r="50" spans="4:4" s="1" customFormat="1" ht="15" customHeight="1" x14ac:dyDescent="0.25">
      <c r="D50" s="32"/>
    </row>
    <row r="51" spans="4:4" s="1" customFormat="1" ht="15" customHeight="1" x14ac:dyDescent="0.25">
      <c r="D51" s="32"/>
    </row>
    <row r="52" spans="4:4" s="1" customFormat="1" ht="15" customHeight="1" x14ac:dyDescent="0.25">
      <c r="D52" s="32"/>
    </row>
    <row r="53" spans="4:4" s="1" customFormat="1" ht="15" customHeight="1" x14ac:dyDescent="0.25">
      <c r="D53" s="32"/>
    </row>
    <row r="54" spans="4:4" s="1" customFormat="1" ht="15" customHeight="1" x14ac:dyDescent="0.25">
      <c r="D54" s="32"/>
    </row>
    <row r="55" spans="4:4" s="1" customFormat="1" ht="15" customHeight="1" x14ac:dyDescent="0.25">
      <c r="D55" s="32"/>
    </row>
    <row r="56" spans="4:4" s="1" customFormat="1" ht="15" customHeight="1" x14ac:dyDescent="0.25">
      <c r="D56" s="32"/>
    </row>
    <row r="57" spans="4:4" s="1" customFormat="1" ht="15" customHeight="1" x14ac:dyDescent="0.25">
      <c r="D57" s="32"/>
    </row>
    <row r="58" spans="4:4" s="1" customFormat="1" ht="15" customHeight="1" x14ac:dyDescent="0.25">
      <c r="D58" s="32"/>
    </row>
    <row r="59" spans="4:4" s="1" customFormat="1" ht="15" customHeight="1" x14ac:dyDescent="0.25">
      <c r="D59" s="32"/>
    </row>
    <row r="60" spans="4:4" s="1" customFormat="1" ht="15" customHeight="1" x14ac:dyDescent="0.25">
      <c r="D60" s="32"/>
    </row>
    <row r="61" spans="4:4" s="1" customFormat="1" ht="15" customHeight="1" x14ac:dyDescent="0.25">
      <c r="D61" s="32"/>
    </row>
    <row r="62" spans="4:4" s="1" customFormat="1" ht="15" customHeight="1" x14ac:dyDescent="0.25">
      <c r="D62" s="32"/>
    </row>
    <row r="63" spans="4:4" s="1" customFormat="1" ht="15" customHeight="1" x14ac:dyDescent="0.25">
      <c r="D63" s="32"/>
    </row>
    <row r="64" spans="4:4" s="1" customFormat="1" ht="15" customHeight="1" x14ac:dyDescent="0.25">
      <c r="D64" s="32"/>
    </row>
    <row r="65" spans="4:4" s="1" customFormat="1" ht="15" customHeight="1" x14ac:dyDescent="0.25">
      <c r="D65" s="32"/>
    </row>
    <row r="66" spans="4:4" s="1" customFormat="1" ht="15" customHeight="1" x14ac:dyDescent="0.25">
      <c r="D66" s="32"/>
    </row>
    <row r="67" spans="4:4" s="1" customFormat="1" ht="15" customHeight="1" x14ac:dyDescent="0.25">
      <c r="D67" s="32"/>
    </row>
    <row r="68" spans="4:4" s="1" customFormat="1" ht="15" customHeight="1" x14ac:dyDescent="0.25">
      <c r="D68" s="32"/>
    </row>
    <row r="69" spans="4:4" s="1" customFormat="1" ht="15" customHeight="1" x14ac:dyDescent="0.25">
      <c r="D69" s="32"/>
    </row>
    <row r="70" spans="4:4" s="1" customFormat="1" ht="15" customHeight="1" x14ac:dyDescent="0.25">
      <c r="D70" s="32"/>
    </row>
    <row r="71" spans="4:4" s="1" customFormat="1" ht="15" customHeight="1" x14ac:dyDescent="0.25">
      <c r="D71" s="32"/>
    </row>
    <row r="72" spans="4:4" s="1" customFormat="1" ht="15" customHeight="1" x14ac:dyDescent="0.25">
      <c r="D72" s="32"/>
    </row>
    <row r="73" spans="4:4" s="1" customFormat="1" ht="15" customHeight="1" x14ac:dyDescent="0.25">
      <c r="D73" s="32"/>
    </row>
    <row r="74" spans="4:4" s="1" customFormat="1" ht="15" customHeight="1" x14ac:dyDescent="0.25">
      <c r="D74" s="32"/>
    </row>
    <row r="75" spans="4:4" s="1" customFormat="1" ht="15" customHeight="1" x14ac:dyDescent="0.25">
      <c r="D75" s="32"/>
    </row>
    <row r="76" spans="4:4" s="1" customFormat="1" ht="15" customHeight="1" x14ac:dyDescent="0.25">
      <c r="D76" s="32"/>
    </row>
    <row r="77" spans="4:4" s="1" customFormat="1" ht="15" customHeight="1" x14ac:dyDescent="0.25">
      <c r="D77" s="32"/>
    </row>
    <row r="78" spans="4:4" s="1" customFormat="1" ht="15" customHeight="1" x14ac:dyDescent="0.25">
      <c r="D78" s="32"/>
    </row>
    <row r="79" spans="4:4" s="1" customFormat="1" ht="15" customHeight="1" x14ac:dyDescent="0.25">
      <c r="D79" s="32"/>
    </row>
    <row r="80" spans="4:4" s="1" customFormat="1" ht="15" customHeight="1" x14ac:dyDescent="0.25">
      <c r="D80" s="32"/>
    </row>
    <row r="81" spans="4:4" s="1" customFormat="1" ht="15" customHeight="1" x14ac:dyDescent="0.25">
      <c r="D81" s="32"/>
    </row>
    <row r="82" spans="4:4" s="1" customFormat="1" ht="15" customHeight="1" x14ac:dyDescent="0.25">
      <c r="D82" s="32"/>
    </row>
    <row r="83" spans="4:4" s="1" customFormat="1" ht="15" customHeight="1" x14ac:dyDescent="0.25">
      <c r="D83" s="32"/>
    </row>
    <row r="84" spans="4:4" s="1" customFormat="1" ht="15" customHeight="1" x14ac:dyDescent="0.25">
      <c r="D84" s="32"/>
    </row>
    <row r="85" spans="4:4" s="1" customFormat="1" ht="15" customHeight="1" x14ac:dyDescent="0.25">
      <c r="D85" s="32"/>
    </row>
    <row r="86" spans="4:4" s="1" customFormat="1" ht="15" customHeight="1" x14ac:dyDescent="0.25">
      <c r="D86" s="32"/>
    </row>
    <row r="87" spans="4:4" s="1" customFormat="1" ht="15" customHeight="1" x14ac:dyDescent="0.25">
      <c r="D87" s="32"/>
    </row>
    <row r="88" spans="4:4" s="1" customFormat="1" ht="15" customHeight="1" x14ac:dyDescent="0.25">
      <c r="D88" s="32"/>
    </row>
    <row r="89" spans="4:4" s="1" customFormat="1" ht="15" customHeight="1" x14ac:dyDescent="0.25">
      <c r="D89" s="32"/>
    </row>
    <row r="90" spans="4:4" s="1" customFormat="1" ht="15" customHeight="1" x14ac:dyDescent="0.25">
      <c r="D90" s="32"/>
    </row>
    <row r="91" spans="4:4" s="1" customFormat="1" ht="15" customHeight="1" x14ac:dyDescent="0.25">
      <c r="D91" s="32"/>
    </row>
    <row r="92" spans="4:4" s="1" customFormat="1" ht="15" customHeight="1" x14ac:dyDescent="0.25">
      <c r="D92" s="32"/>
    </row>
    <row r="93" spans="4:4" s="1" customFormat="1" ht="15" customHeight="1" x14ac:dyDescent="0.25">
      <c r="D93" s="32"/>
    </row>
    <row r="94" spans="4:4" s="1" customFormat="1" ht="15" customHeight="1" x14ac:dyDescent="0.25">
      <c r="D94" s="32"/>
    </row>
    <row r="95" spans="4:4" s="1" customFormat="1" ht="15" customHeight="1" x14ac:dyDescent="0.25">
      <c r="D95" s="32"/>
    </row>
    <row r="96" spans="4:4" s="1" customFormat="1" ht="15" customHeight="1" x14ac:dyDescent="0.25">
      <c r="D96" s="32"/>
    </row>
    <row r="97" spans="4:4" s="1" customFormat="1" ht="15" customHeight="1" x14ac:dyDescent="0.25">
      <c r="D97" s="32"/>
    </row>
    <row r="98" spans="4:4" s="1" customFormat="1" ht="15" customHeight="1" x14ac:dyDescent="0.25">
      <c r="D98" s="32"/>
    </row>
    <row r="99" spans="4:4" s="1" customFormat="1" ht="15" customHeight="1" x14ac:dyDescent="0.25">
      <c r="D99" s="32"/>
    </row>
    <row r="100" spans="4:4" s="1" customFormat="1" ht="15" customHeight="1" x14ac:dyDescent="0.25">
      <c r="D100" s="32"/>
    </row>
    <row r="101" spans="4:4" s="1" customFormat="1" ht="15" customHeight="1" x14ac:dyDescent="0.25">
      <c r="D101" s="32"/>
    </row>
    <row r="102" spans="4:4" s="1" customFormat="1" ht="15" customHeight="1" x14ac:dyDescent="0.25">
      <c r="D102" s="32"/>
    </row>
    <row r="103" spans="4:4" s="1" customFormat="1" ht="15" customHeight="1" x14ac:dyDescent="0.25">
      <c r="D103" s="32"/>
    </row>
    <row r="104" spans="4:4" s="1" customFormat="1" ht="15" customHeight="1" x14ac:dyDescent="0.25">
      <c r="D104" s="32"/>
    </row>
    <row r="105" spans="4:4" s="1" customFormat="1" ht="15" customHeight="1" x14ac:dyDescent="0.25">
      <c r="D105" s="32"/>
    </row>
    <row r="106" spans="4:4" s="1" customFormat="1" ht="15" customHeight="1" x14ac:dyDescent="0.25">
      <c r="D106" s="32"/>
    </row>
    <row r="107" spans="4:4" s="1" customFormat="1" ht="15" customHeight="1" x14ac:dyDescent="0.25">
      <c r="D107" s="32"/>
    </row>
    <row r="108" spans="4:4" s="1" customFormat="1" ht="15" customHeight="1" x14ac:dyDescent="0.25">
      <c r="D108" s="32"/>
    </row>
    <row r="109" spans="4:4" s="1" customFormat="1" ht="15" customHeight="1" x14ac:dyDescent="0.25">
      <c r="D109" s="32"/>
    </row>
    <row r="110" spans="4:4" s="1" customFormat="1" ht="15" customHeight="1" x14ac:dyDescent="0.25">
      <c r="D110" s="32"/>
    </row>
    <row r="111" spans="4:4" s="1" customFormat="1" ht="15" customHeight="1" x14ac:dyDescent="0.25">
      <c r="D111" s="32"/>
    </row>
    <row r="112" spans="4:4" s="1" customFormat="1" ht="15" customHeight="1" x14ac:dyDescent="0.25">
      <c r="D112" s="32"/>
    </row>
    <row r="113" spans="4:4" s="1" customFormat="1" ht="15" customHeight="1" x14ac:dyDescent="0.25">
      <c r="D113" s="32"/>
    </row>
    <row r="114" spans="4:4" s="1" customFormat="1" ht="15" customHeight="1" x14ac:dyDescent="0.25">
      <c r="D114" s="32"/>
    </row>
    <row r="115" spans="4:4" s="1" customFormat="1" ht="15" customHeight="1" x14ac:dyDescent="0.25">
      <c r="D115" s="32"/>
    </row>
    <row r="116" spans="4:4" s="1" customFormat="1" ht="15" customHeight="1" x14ac:dyDescent="0.25">
      <c r="D116" s="32"/>
    </row>
    <row r="117" spans="4:4" s="1" customFormat="1" ht="15" customHeight="1" x14ac:dyDescent="0.25">
      <c r="D117" s="32"/>
    </row>
    <row r="118" spans="4:4" s="1" customFormat="1" ht="15" customHeight="1" x14ac:dyDescent="0.25">
      <c r="D118" s="32"/>
    </row>
    <row r="119" spans="4:4" s="1" customFormat="1" ht="15" customHeight="1" x14ac:dyDescent="0.25">
      <c r="D119" s="32"/>
    </row>
    <row r="120" spans="4:4" s="1" customFormat="1" ht="15" customHeight="1" x14ac:dyDescent="0.25">
      <c r="D120" s="32"/>
    </row>
    <row r="121" spans="4:4" s="1" customFormat="1" ht="15" customHeight="1" x14ac:dyDescent="0.25">
      <c r="D121" s="32"/>
    </row>
    <row r="122" spans="4:4" s="1" customFormat="1" ht="15" customHeight="1" x14ac:dyDescent="0.25">
      <c r="D122" s="32"/>
    </row>
    <row r="123" spans="4:4" s="1" customFormat="1" ht="15" customHeight="1" x14ac:dyDescent="0.25">
      <c r="D123" s="32"/>
    </row>
    <row r="124" spans="4:4" s="1" customFormat="1" ht="15" customHeight="1" x14ac:dyDescent="0.25">
      <c r="D124" s="32"/>
    </row>
    <row r="125" spans="4:4" s="1" customFormat="1" ht="15" customHeight="1" x14ac:dyDescent="0.25">
      <c r="D125" s="32"/>
    </row>
    <row r="126" spans="4:4" s="1" customFormat="1" ht="15" customHeight="1" x14ac:dyDescent="0.25">
      <c r="D126" s="32"/>
    </row>
    <row r="127" spans="4:4" s="1" customFormat="1" ht="15" customHeight="1" x14ac:dyDescent="0.25">
      <c r="D127" s="32"/>
    </row>
    <row r="128" spans="4:4" s="1" customFormat="1" ht="15" customHeight="1" x14ac:dyDescent="0.25">
      <c r="D128" s="32"/>
    </row>
    <row r="129" spans="4:4" s="1" customFormat="1" ht="15" customHeight="1" x14ac:dyDescent="0.25">
      <c r="D129" s="32"/>
    </row>
    <row r="130" spans="4:4" s="1" customFormat="1" ht="15" customHeight="1" x14ac:dyDescent="0.25">
      <c r="D130" s="32"/>
    </row>
    <row r="131" spans="4:4" s="1" customFormat="1" ht="15" customHeight="1" x14ac:dyDescent="0.25">
      <c r="D131" s="32"/>
    </row>
    <row r="132" spans="4:4" s="1" customFormat="1" ht="15" customHeight="1" x14ac:dyDescent="0.25">
      <c r="D132" s="32"/>
    </row>
    <row r="133" spans="4:4" s="1" customFormat="1" ht="15" customHeight="1" x14ac:dyDescent="0.25">
      <c r="D133" s="32"/>
    </row>
    <row r="134" spans="4:4" s="1" customFormat="1" ht="15" customHeight="1" x14ac:dyDescent="0.25">
      <c r="D134" s="32"/>
    </row>
    <row r="135" spans="4:4" s="1" customFormat="1" ht="15" customHeight="1" x14ac:dyDescent="0.25">
      <c r="D135" s="32"/>
    </row>
    <row r="136" spans="4:4" s="1" customFormat="1" ht="15" customHeight="1" x14ac:dyDescent="0.25">
      <c r="D136" s="32"/>
    </row>
    <row r="137" spans="4:4" s="1" customFormat="1" ht="15" customHeight="1" x14ac:dyDescent="0.25">
      <c r="D137" s="32"/>
    </row>
    <row r="138" spans="4:4" s="1" customFormat="1" ht="15" customHeight="1" x14ac:dyDescent="0.25">
      <c r="D138" s="32"/>
    </row>
    <row r="139" spans="4:4" s="1" customFormat="1" ht="15" customHeight="1" x14ac:dyDescent="0.25">
      <c r="D139" s="32"/>
    </row>
    <row r="140" spans="4:4" s="1" customFormat="1" ht="15" customHeight="1" x14ac:dyDescent="0.25">
      <c r="D140" s="32"/>
    </row>
    <row r="141" spans="4:4" s="1" customFormat="1" ht="15" customHeight="1" x14ac:dyDescent="0.25">
      <c r="D141" s="32"/>
    </row>
    <row r="142" spans="4:4" s="1" customFormat="1" ht="15" customHeight="1" x14ac:dyDescent="0.25">
      <c r="D142" s="32"/>
    </row>
    <row r="143" spans="4:4" s="1" customFormat="1" ht="15" customHeight="1" x14ac:dyDescent="0.25">
      <c r="D143" s="32"/>
    </row>
    <row r="144" spans="4:4" s="1" customFormat="1" ht="15" customHeight="1" x14ac:dyDescent="0.25">
      <c r="D144" s="32"/>
    </row>
    <row r="145" spans="4:4" s="1" customFormat="1" ht="15" customHeight="1" x14ac:dyDescent="0.25">
      <c r="D145" s="32"/>
    </row>
    <row r="146" spans="4:4" s="1" customFormat="1" ht="15" customHeight="1" x14ac:dyDescent="0.25">
      <c r="D146" s="32"/>
    </row>
    <row r="147" spans="4:4" s="1" customFormat="1" ht="15" customHeight="1" x14ac:dyDescent="0.25">
      <c r="D147" s="32"/>
    </row>
    <row r="148" spans="4:4" s="1" customFormat="1" ht="15" customHeight="1" x14ac:dyDescent="0.25">
      <c r="D148" s="32"/>
    </row>
    <row r="149" spans="4:4" s="1" customFormat="1" ht="15" customHeight="1" x14ac:dyDescent="0.25">
      <c r="D149" s="32"/>
    </row>
    <row r="150" spans="4:4" s="1" customFormat="1" ht="15" customHeight="1" x14ac:dyDescent="0.25">
      <c r="D150" s="32"/>
    </row>
    <row r="151" spans="4:4" s="1" customFormat="1" ht="15" customHeight="1" x14ac:dyDescent="0.25">
      <c r="D151" s="32"/>
    </row>
    <row r="152" spans="4:4" s="1" customFormat="1" ht="15" customHeight="1" x14ac:dyDescent="0.25">
      <c r="D152" s="32"/>
    </row>
    <row r="153" spans="4:4" s="1" customFormat="1" ht="15" customHeight="1" x14ac:dyDescent="0.25">
      <c r="D153" s="32"/>
    </row>
    <row r="154" spans="4:4" s="1" customFormat="1" ht="15" customHeight="1" x14ac:dyDescent="0.25">
      <c r="D154" s="32"/>
    </row>
    <row r="155" spans="4:4" s="1" customFormat="1" ht="15" customHeight="1" x14ac:dyDescent="0.25">
      <c r="D155" s="32"/>
    </row>
    <row r="156" spans="4:4" s="1" customFormat="1" ht="15" customHeight="1" x14ac:dyDescent="0.25">
      <c r="D156" s="32"/>
    </row>
    <row r="157" spans="4:4" s="1" customFormat="1" ht="15" customHeight="1" x14ac:dyDescent="0.25">
      <c r="D157" s="32"/>
    </row>
    <row r="158" spans="4:4" s="1" customFormat="1" ht="15" customHeight="1" x14ac:dyDescent="0.25">
      <c r="D158" s="32"/>
    </row>
    <row r="159" spans="4:4" s="1" customFormat="1" ht="15" customHeight="1" x14ac:dyDescent="0.25">
      <c r="D159" s="32"/>
    </row>
    <row r="160" spans="4:4" s="1" customFormat="1" ht="15" customHeight="1" x14ac:dyDescent="0.25">
      <c r="D160" s="32"/>
    </row>
    <row r="161" spans="4:4" s="1" customFormat="1" ht="15" customHeight="1" x14ac:dyDescent="0.25">
      <c r="D161" s="32"/>
    </row>
    <row r="162" spans="4:4" s="1" customFormat="1" ht="15" customHeight="1" x14ac:dyDescent="0.25">
      <c r="D162" s="32"/>
    </row>
    <row r="163" spans="4:4" s="1" customFormat="1" ht="15" customHeight="1" x14ac:dyDescent="0.25">
      <c r="D163" s="32"/>
    </row>
    <row r="164" spans="4:4" s="1" customFormat="1" ht="15" customHeight="1" x14ac:dyDescent="0.25">
      <c r="D164" s="32"/>
    </row>
    <row r="165" spans="4:4" s="1" customFormat="1" ht="15" customHeight="1" x14ac:dyDescent="0.25">
      <c r="D165" s="32"/>
    </row>
    <row r="166" spans="4:4" s="1" customFormat="1" ht="15" customHeight="1" x14ac:dyDescent="0.25">
      <c r="D166" s="32"/>
    </row>
    <row r="167" spans="4:4" s="1" customFormat="1" ht="15" customHeight="1" x14ac:dyDescent="0.25">
      <c r="D167" s="32"/>
    </row>
    <row r="168" spans="4:4" s="1" customFormat="1" ht="15" customHeight="1" x14ac:dyDescent="0.25">
      <c r="D168" s="32"/>
    </row>
    <row r="169" spans="4:4" s="1" customFormat="1" ht="15" customHeight="1" x14ac:dyDescent="0.25">
      <c r="D169" s="32"/>
    </row>
    <row r="170" spans="4:4" s="1" customFormat="1" ht="15" customHeight="1" x14ac:dyDescent="0.25">
      <c r="D170" s="32"/>
    </row>
    <row r="171" spans="4:4" s="1" customFormat="1" ht="15" customHeight="1" x14ac:dyDescent="0.25">
      <c r="D171" s="32"/>
    </row>
    <row r="172" spans="4:4" s="1" customFormat="1" ht="15" customHeight="1" x14ac:dyDescent="0.25">
      <c r="D172" s="32"/>
    </row>
    <row r="173" spans="4:4" s="1" customFormat="1" ht="15" customHeight="1" x14ac:dyDescent="0.25">
      <c r="D173" s="32"/>
    </row>
    <row r="174" spans="4:4" s="1" customFormat="1" ht="15" customHeight="1" x14ac:dyDescent="0.25">
      <c r="D174" s="32"/>
    </row>
    <row r="175" spans="4:4" s="1" customFormat="1" ht="15" customHeight="1" x14ac:dyDescent="0.25">
      <c r="D175" s="32"/>
    </row>
    <row r="176" spans="4:4" s="1" customFormat="1" ht="15" customHeight="1" x14ac:dyDescent="0.25">
      <c r="D176" s="32"/>
    </row>
    <row r="177" spans="4:4" s="1" customFormat="1" ht="15" customHeight="1" x14ac:dyDescent="0.25">
      <c r="D177" s="32"/>
    </row>
    <row r="178" spans="4:4" s="1" customFormat="1" ht="15" customHeight="1" x14ac:dyDescent="0.25">
      <c r="D178" s="32"/>
    </row>
    <row r="179" spans="4:4" s="1" customFormat="1" ht="15" customHeight="1" x14ac:dyDescent="0.25">
      <c r="D179" s="32"/>
    </row>
    <row r="180" spans="4:4" s="1" customFormat="1" ht="15" customHeight="1" x14ac:dyDescent="0.25">
      <c r="D180" s="32"/>
    </row>
    <row r="181" spans="4:4" s="1" customFormat="1" ht="15" customHeight="1" x14ac:dyDescent="0.25">
      <c r="D181" s="32"/>
    </row>
    <row r="182" spans="4:4" s="1" customFormat="1" ht="15" customHeight="1" x14ac:dyDescent="0.25">
      <c r="D182" s="32"/>
    </row>
    <row r="183" spans="4:4" s="1" customFormat="1" ht="15" customHeight="1" x14ac:dyDescent="0.25">
      <c r="D183" s="32"/>
    </row>
    <row r="184" spans="4:4" s="1" customFormat="1" ht="15" customHeight="1" x14ac:dyDescent="0.25">
      <c r="D184" s="32"/>
    </row>
    <row r="185" spans="4:4" s="1" customFormat="1" ht="15" customHeight="1" x14ac:dyDescent="0.25">
      <c r="D185" s="32"/>
    </row>
    <row r="186" spans="4:4" s="1" customFormat="1" ht="15" customHeight="1" x14ac:dyDescent="0.25">
      <c r="D186" s="32"/>
    </row>
    <row r="187" spans="4:4" s="1" customFormat="1" ht="15" customHeight="1" x14ac:dyDescent="0.25">
      <c r="D187" s="32"/>
    </row>
    <row r="188" spans="4:4" s="1" customFormat="1" ht="15" customHeight="1" x14ac:dyDescent="0.25">
      <c r="D188" s="32"/>
    </row>
    <row r="189" spans="4:4" s="1" customFormat="1" ht="15" customHeight="1" x14ac:dyDescent="0.25">
      <c r="D189" s="32"/>
    </row>
    <row r="190" spans="4:4" s="1" customFormat="1" ht="15" customHeight="1" x14ac:dyDescent="0.25">
      <c r="D190" s="32"/>
    </row>
    <row r="191" spans="4:4" s="1" customFormat="1" ht="15" customHeight="1" x14ac:dyDescent="0.25">
      <c r="D191" s="32"/>
    </row>
    <row r="192" spans="4:4" s="1" customFormat="1" ht="15" customHeight="1" x14ac:dyDescent="0.25">
      <c r="D192" s="32"/>
    </row>
    <row r="193" spans="4:4" s="1" customFormat="1" ht="15" customHeight="1" x14ac:dyDescent="0.25">
      <c r="D193" s="32"/>
    </row>
    <row r="194" spans="4:4" s="1" customFormat="1" ht="15" customHeight="1" x14ac:dyDescent="0.25">
      <c r="D194" s="32"/>
    </row>
    <row r="195" spans="4:4" s="1" customFormat="1" ht="15" customHeight="1" x14ac:dyDescent="0.25">
      <c r="D195" s="32"/>
    </row>
    <row r="196" spans="4:4" s="1" customFormat="1" ht="15" customHeight="1" x14ac:dyDescent="0.25">
      <c r="D196" s="32"/>
    </row>
    <row r="197" spans="4:4" s="1" customFormat="1" ht="15" customHeight="1" x14ac:dyDescent="0.25">
      <c r="D197" s="32"/>
    </row>
    <row r="198" spans="4:4" s="1" customFormat="1" ht="15" customHeight="1" x14ac:dyDescent="0.25">
      <c r="D198" s="32"/>
    </row>
    <row r="199" spans="4:4" s="1" customFormat="1" ht="15" customHeight="1" x14ac:dyDescent="0.25">
      <c r="D199" s="32"/>
    </row>
    <row r="200" spans="4:4" s="1" customFormat="1" ht="15" customHeight="1" x14ac:dyDescent="0.25">
      <c r="D200" s="32"/>
    </row>
    <row r="201" spans="4:4" s="1" customFormat="1" ht="15" customHeight="1" x14ac:dyDescent="0.25">
      <c r="D201" s="32"/>
    </row>
    <row r="202" spans="4:4" s="1" customFormat="1" ht="15" customHeight="1" x14ac:dyDescent="0.25">
      <c r="D202" s="32"/>
    </row>
    <row r="203" spans="4:4" s="1" customFormat="1" ht="15" customHeight="1" x14ac:dyDescent="0.25">
      <c r="D203" s="32"/>
    </row>
    <row r="204" spans="4:4" s="1" customFormat="1" ht="15" customHeight="1" x14ac:dyDescent="0.25">
      <c r="D204" s="32"/>
    </row>
    <row r="205" spans="4:4" s="1" customFormat="1" ht="15" customHeight="1" x14ac:dyDescent="0.25">
      <c r="D205" s="32"/>
    </row>
    <row r="206" spans="4:4" s="1" customFormat="1" ht="15" customHeight="1" x14ac:dyDescent="0.25">
      <c r="D206" s="32"/>
    </row>
    <row r="207" spans="4:4" s="1" customFormat="1" ht="15" customHeight="1" x14ac:dyDescent="0.25">
      <c r="D207" s="32"/>
    </row>
    <row r="208" spans="4:4" s="1" customFormat="1" ht="15" customHeight="1" x14ac:dyDescent="0.25">
      <c r="D208" s="32"/>
    </row>
    <row r="209" spans="4:4" s="1" customFormat="1" ht="15" customHeight="1" x14ac:dyDescent="0.25">
      <c r="D209" s="32"/>
    </row>
    <row r="210" spans="4:4" s="1" customFormat="1" ht="15" customHeight="1" x14ac:dyDescent="0.25">
      <c r="D210" s="32"/>
    </row>
    <row r="211" spans="4:4" s="1" customFormat="1" ht="15" customHeight="1" x14ac:dyDescent="0.25">
      <c r="D211" s="32"/>
    </row>
    <row r="212" spans="4:4" s="1" customFormat="1" ht="15" customHeight="1" x14ac:dyDescent="0.25">
      <c r="D212" s="32"/>
    </row>
    <row r="213" spans="4:4" s="1" customFormat="1" ht="15" customHeight="1" x14ac:dyDescent="0.25">
      <c r="D213" s="32"/>
    </row>
    <row r="214" spans="4:4" s="1" customFormat="1" ht="15" customHeight="1" x14ac:dyDescent="0.25">
      <c r="D214" s="32"/>
    </row>
    <row r="215" spans="4:4" s="1" customFormat="1" ht="15" customHeight="1" x14ac:dyDescent="0.25">
      <c r="D215" s="32"/>
    </row>
    <row r="216" spans="4:4" s="1" customFormat="1" ht="15" customHeight="1" x14ac:dyDescent="0.25">
      <c r="D216" s="32"/>
    </row>
    <row r="217" spans="4:4" s="1" customFormat="1" ht="15" customHeight="1" x14ac:dyDescent="0.25">
      <c r="D217" s="32"/>
    </row>
    <row r="218" spans="4:4" s="1" customFormat="1" ht="15" customHeight="1" x14ac:dyDescent="0.25">
      <c r="D218" s="32"/>
    </row>
    <row r="219" spans="4:4" s="1" customFormat="1" ht="15" customHeight="1" x14ac:dyDescent="0.25">
      <c r="D219" s="32"/>
    </row>
    <row r="220" spans="4:4" s="1" customFormat="1" ht="15" customHeight="1" x14ac:dyDescent="0.25">
      <c r="D220" s="32"/>
    </row>
    <row r="221" spans="4:4" s="1" customFormat="1" ht="15" customHeight="1" x14ac:dyDescent="0.25">
      <c r="D221" s="32"/>
    </row>
    <row r="222" spans="4:4" s="1" customFormat="1" ht="15" customHeight="1" x14ac:dyDescent="0.25">
      <c r="D222" s="32"/>
    </row>
    <row r="223" spans="4:4" s="1" customFormat="1" ht="15" customHeight="1" x14ac:dyDescent="0.25">
      <c r="D223" s="32"/>
    </row>
    <row r="224" spans="4:4" s="1" customFormat="1" ht="15" customHeight="1" x14ac:dyDescent="0.25">
      <c r="D224" s="32"/>
    </row>
    <row r="225" spans="4:4" s="1" customFormat="1" ht="15" customHeight="1" x14ac:dyDescent="0.25">
      <c r="D225" s="32"/>
    </row>
    <row r="226" spans="4:4" s="1" customFormat="1" ht="15" customHeight="1" x14ac:dyDescent="0.25">
      <c r="D226" s="32"/>
    </row>
    <row r="227" spans="4:4" s="1" customFormat="1" ht="15" customHeight="1" x14ac:dyDescent="0.25">
      <c r="D227" s="32"/>
    </row>
    <row r="228" spans="4:4" s="1" customFormat="1" ht="15" customHeight="1" x14ac:dyDescent="0.25">
      <c r="D228" s="32"/>
    </row>
    <row r="229" spans="4:4" s="1" customFormat="1" ht="15" customHeight="1" x14ac:dyDescent="0.25">
      <c r="D229" s="32"/>
    </row>
    <row r="230" spans="4:4" s="1" customFormat="1" ht="15" customHeight="1" x14ac:dyDescent="0.25">
      <c r="D230" s="32"/>
    </row>
    <row r="231" spans="4:4" s="1" customFormat="1" ht="15" customHeight="1" x14ac:dyDescent="0.25">
      <c r="D231" s="32"/>
    </row>
    <row r="232" spans="4:4" s="1" customFormat="1" ht="15" customHeight="1" x14ac:dyDescent="0.25">
      <c r="D232" s="32"/>
    </row>
    <row r="233" spans="4:4" s="1" customFormat="1" ht="15" customHeight="1" x14ac:dyDescent="0.25">
      <c r="D233" s="32"/>
    </row>
    <row r="234" spans="4:4" s="1" customFormat="1" ht="15" customHeight="1" x14ac:dyDescent="0.25">
      <c r="D234" s="32"/>
    </row>
    <row r="235" spans="4:4" s="1" customFormat="1" ht="15" customHeight="1" x14ac:dyDescent="0.25">
      <c r="D235" s="32"/>
    </row>
    <row r="236" spans="4:4" s="1" customFormat="1" ht="15" customHeight="1" x14ac:dyDescent="0.25">
      <c r="D236" s="32"/>
    </row>
    <row r="237" spans="4:4" s="1" customFormat="1" ht="15" customHeight="1" x14ac:dyDescent="0.25">
      <c r="D237" s="32"/>
    </row>
    <row r="238" spans="4:4" s="1" customFormat="1" ht="15" customHeight="1" x14ac:dyDescent="0.25">
      <c r="D238" s="32"/>
    </row>
    <row r="239" spans="4:4" s="1" customFormat="1" ht="15" customHeight="1" x14ac:dyDescent="0.25">
      <c r="D239" s="32"/>
    </row>
    <row r="240" spans="4:4" s="1" customFormat="1" ht="15" customHeight="1" x14ac:dyDescent="0.25">
      <c r="D240" s="32"/>
    </row>
    <row r="241" spans="4:4" s="1" customFormat="1" ht="15" customHeight="1" x14ac:dyDescent="0.25">
      <c r="D241" s="32"/>
    </row>
    <row r="242" spans="4:4" s="1" customFormat="1" ht="15" customHeight="1" x14ac:dyDescent="0.25">
      <c r="D242" s="32"/>
    </row>
    <row r="243" spans="4:4" s="1" customFormat="1" ht="15" customHeight="1" x14ac:dyDescent="0.25">
      <c r="D243" s="32"/>
    </row>
    <row r="244" spans="4:4" s="1" customFormat="1" ht="15" customHeight="1" x14ac:dyDescent="0.25">
      <c r="D244" s="32"/>
    </row>
    <row r="245" spans="4:4" s="1" customFormat="1" ht="15" customHeight="1" x14ac:dyDescent="0.25">
      <c r="D245" s="32"/>
    </row>
    <row r="246" spans="4:4" s="1" customFormat="1" ht="15" customHeight="1" x14ac:dyDescent="0.25">
      <c r="D246" s="32"/>
    </row>
    <row r="247" spans="4:4" s="1" customFormat="1" ht="15" customHeight="1" x14ac:dyDescent="0.25">
      <c r="D247" s="32"/>
    </row>
    <row r="248" spans="4:4" s="1" customFormat="1" ht="15" customHeight="1" x14ac:dyDescent="0.25">
      <c r="D248" s="32"/>
    </row>
    <row r="249" spans="4:4" s="1" customFormat="1" ht="15" customHeight="1" x14ac:dyDescent="0.25">
      <c r="D249" s="32"/>
    </row>
    <row r="250" spans="4:4" s="1" customFormat="1" ht="15" customHeight="1" x14ac:dyDescent="0.25">
      <c r="D250" s="32"/>
    </row>
    <row r="251" spans="4:4" s="1" customFormat="1" ht="15" customHeight="1" x14ac:dyDescent="0.25">
      <c r="D251" s="32"/>
    </row>
    <row r="252" spans="4:4" s="1" customFormat="1" ht="15" customHeight="1" x14ac:dyDescent="0.25">
      <c r="D252" s="32"/>
    </row>
    <row r="253" spans="4:4" s="1" customFormat="1" ht="15" customHeight="1" x14ac:dyDescent="0.25">
      <c r="D253" s="32"/>
    </row>
    <row r="254" spans="4:4" s="1" customFormat="1" ht="15" customHeight="1" x14ac:dyDescent="0.25">
      <c r="D254" s="32"/>
    </row>
    <row r="255" spans="4:4" s="1" customFormat="1" ht="15" customHeight="1" x14ac:dyDescent="0.25">
      <c r="D255" s="32"/>
    </row>
    <row r="256" spans="4:4" s="1" customFormat="1" ht="15" customHeight="1" x14ac:dyDescent="0.25">
      <c r="D256" s="32"/>
    </row>
    <row r="257" spans="4:4" s="1" customFormat="1" ht="15" customHeight="1" x14ac:dyDescent="0.25">
      <c r="D257" s="32"/>
    </row>
    <row r="258" spans="4:4" s="1" customFormat="1" ht="15" customHeight="1" x14ac:dyDescent="0.25">
      <c r="D258" s="32"/>
    </row>
    <row r="259" spans="4:4" s="1" customFormat="1" ht="15" customHeight="1" x14ac:dyDescent="0.25">
      <c r="D259" s="32"/>
    </row>
    <row r="260" spans="4:4" s="1" customFormat="1" ht="15" customHeight="1" x14ac:dyDescent="0.25">
      <c r="D260" s="32"/>
    </row>
    <row r="261" spans="4:4" s="1" customFormat="1" ht="15" customHeight="1" x14ac:dyDescent="0.25">
      <c r="D261" s="32"/>
    </row>
    <row r="262" spans="4:4" s="1" customFormat="1" ht="15" customHeight="1" x14ac:dyDescent="0.25">
      <c r="D262" s="32"/>
    </row>
    <row r="263" spans="4:4" s="1" customFormat="1" ht="15" customHeight="1" x14ac:dyDescent="0.25">
      <c r="D263" s="32"/>
    </row>
    <row r="264" spans="4:4" s="1" customFormat="1" ht="15" customHeight="1" x14ac:dyDescent="0.25">
      <c r="D264" s="32"/>
    </row>
    <row r="265" spans="4:4" s="1" customFormat="1" ht="15" customHeight="1" x14ac:dyDescent="0.25">
      <c r="D265" s="32"/>
    </row>
    <row r="266" spans="4:4" s="1" customFormat="1" ht="15" customHeight="1" x14ac:dyDescent="0.25">
      <c r="D266" s="32"/>
    </row>
    <row r="267" spans="4:4" s="1" customFormat="1" ht="15" customHeight="1" x14ac:dyDescent="0.25">
      <c r="D267" s="32"/>
    </row>
    <row r="268" spans="4:4" s="1" customFormat="1" ht="15" customHeight="1" x14ac:dyDescent="0.25">
      <c r="D268" s="32"/>
    </row>
    <row r="269" spans="4:4" s="1" customFormat="1" ht="15" customHeight="1" x14ac:dyDescent="0.25">
      <c r="D269" s="32"/>
    </row>
    <row r="270" spans="4:4" s="1" customFormat="1" ht="15" customHeight="1" x14ac:dyDescent="0.25">
      <c r="D270" s="32"/>
    </row>
    <row r="271" spans="4:4" s="1" customFormat="1" ht="15" customHeight="1" x14ac:dyDescent="0.25">
      <c r="D271" s="32"/>
    </row>
    <row r="272" spans="4:4" s="1" customFormat="1" ht="15" customHeight="1" x14ac:dyDescent="0.25">
      <c r="D272" s="32"/>
    </row>
    <row r="273" spans="4:4" s="1" customFormat="1" ht="15" customHeight="1" x14ac:dyDescent="0.25">
      <c r="D273" s="32"/>
    </row>
    <row r="274" spans="4:4" s="1" customFormat="1" ht="15" customHeight="1" x14ac:dyDescent="0.25">
      <c r="D274" s="32"/>
    </row>
    <row r="275" spans="4:4" s="1" customFormat="1" ht="15" customHeight="1" x14ac:dyDescent="0.25">
      <c r="D275" s="32"/>
    </row>
    <row r="276" spans="4:4" s="1" customFormat="1" ht="15" customHeight="1" x14ac:dyDescent="0.25">
      <c r="D276" s="32"/>
    </row>
    <row r="277" spans="4:4" s="1" customFormat="1" ht="15" customHeight="1" x14ac:dyDescent="0.25">
      <c r="D277" s="32"/>
    </row>
    <row r="278" spans="4:4" s="1" customFormat="1" ht="15" customHeight="1" x14ac:dyDescent="0.25">
      <c r="D278" s="32"/>
    </row>
    <row r="279" spans="4:4" s="1" customFormat="1" ht="15" customHeight="1" x14ac:dyDescent="0.25">
      <c r="D279" s="32"/>
    </row>
    <row r="280" spans="4:4" s="1" customFormat="1" ht="15" customHeight="1" x14ac:dyDescent="0.25">
      <c r="D280" s="32"/>
    </row>
    <row r="281" spans="4:4" s="1" customFormat="1" ht="15" customHeight="1" x14ac:dyDescent="0.25">
      <c r="D281" s="32"/>
    </row>
    <row r="282" spans="4:4" s="1" customFormat="1" ht="15" customHeight="1" x14ac:dyDescent="0.25">
      <c r="D282" s="32"/>
    </row>
    <row r="283" spans="4:4" s="1" customFormat="1" ht="15" customHeight="1" x14ac:dyDescent="0.25">
      <c r="D283" s="32"/>
    </row>
    <row r="284" spans="4:4" s="1" customFormat="1" ht="15" customHeight="1" x14ac:dyDescent="0.25">
      <c r="D284" s="32"/>
    </row>
    <row r="285" spans="4:4" s="1" customFormat="1" ht="15" customHeight="1" x14ac:dyDescent="0.25">
      <c r="D285" s="32"/>
    </row>
  </sheetData>
  <sheetProtection sheet="1" formatCells="0" formatColumns="0" formatRows="0" sort="0" autoFilter="0"/>
  <mergeCells count="7">
    <mergeCell ref="L8:P8"/>
    <mergeCell ref="F8:J8"/>
    <mergeCell ref="A8:A9"/>
    <mergeCell ref="B8:B9"/>
    <mergeCell ref="C8:C9"/>
    <mergeCell ref="D8:D9"/>
    <mergeCell ref="E8:E9"/>
  </mergeCells>
  <pageMargins left="0.7" right="0.7" top="0.75" bottom="0.75" header="0.3" footer="0.3"/>
  <pageSetup orientation="portrait" horizontalDpi="1200" verticalDpi="1200" r:id="rId1"/>
  <ignoredErrors>
    <ignoredError sqref="G14"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168587-7958-4750-9BD0-A6E2B15D9BAE}">
  <sheetPr codeName="Sheet6">
    <tabColor theme="5" tint="0.59999389629810485"/>
  </sheetPr>
  <dimension ref="A1:BE247"/>
  <sheetViews>
    <sheetView zoomScaleNormal="100" workbookViewId="0">
      <selection activeCell="B29" sqref="B29"/>
    </sheetView>
  </sheetViews>
  <sheetFormatPr defaultColWidth="8.7109375" defaultRowHeight="15" customHeight="1" x14ac:dyDescent="0.25"/>
  <cols>
    <col min="1" max="1" width="59.7109375" style="2" customWidth="1"/>
    <col min="2" max="2" width="13.140625" style="2" customWidth="1"/>
    <col min="3" max="3" width="14.140625" style="2" customWidth="1"/>
    <col min="4" max="4" width="11.28515625" style="6" customWidth="1"/>
    <col min="5" max="5" width="15.140625" style="6" customWidth="1"/>
    <col min="6" max="6" width="10.28515625" style="2" customWidth="1"/>
    <col min="7" max="7" width="12" style="2" customWidth="1"/>
    <col min="8" max="8" width="13.28515625" style="2" customWidth="1"/>
    <col min="9" max="10" width="12.28515625" style="2" customWidth="1"/>
    <col min="11" max="11" width="15" style="2" customWidth="1"/>
    <col min="12" max="12" width="10.5703125" style="2" bestFit="1" customWidth="1"/>
    <col min="13" max="13" width="11.7109375" style="2" customWidth="1"/>
    <col min="14" max="14" width="13.42578125" style="2" customWidth="1"/>
    <col min="15" max="16" width="12.42578125" style="2" customWidth="1"/>
    <col min="17" max="57" width="8.7109375" style="1"/>
    <col min="58" max="16384" width="8.7109375" style="2"/>
  </cols>
  <sheetData>
    <row r="1" spans="1:57" s="1" customFormat="1" ht="15" customHeight="1" x14ac:dyDescent="0.25">
      <c r="D1" s="55"/>
      <c r="E1" s="55"/>
    </row>
    <row r="2" spans="1:57" s="1" customFormat="1" ht="15" customHeight="1" x14ac:dyDescent="0.25">
      <c r="D2" s="55"/>
      <c r="E2" s="55"/>
    </row>
    <row r="3" spans="1:57" s="1" customFormat="1" ht="15" customHeight="1" x14ac:dyDescent="0.25">
      <c r="D3" s="55"/>
      <c r="E3" s="55"/>
    </row>
    <row r="4" spans="1:57" s="1" customFormat="1" ht="15" customHeight="1" x14ac:dyDescent="0.25">
      <c r="D4" s="55"/>
      <c r="E4" s="55"/>
    </row>
    <row r="5" spans="1:57" s="1" customFormat="1" ht="15" customHeight="1" x14ac:dyDescent="0.25">
      <c r="D5" s="55"/>
      <c r="E5" s="55"/>
    </row>
    <row r="6" spans="1:57" s="1" customFormat="1" ht="15" customHeight="1" x14ac:dyDescent="0.25">
      <c r="D6" s="55"/>
      <c r="E6" s="55"/>
    </row>
    <row r="7" spans="1:57" ht="46.15" customHeight="1" x14ac:dyDescent="0.25">
      <c r="A7" s="106" t="s">
        <v>72</v>
      </c>
      <c r="B7" s="106" t="s">
        <v>99</v>
      </c>
      <c r="C7" s="104" t="s">
        <v>74</v>
      </c>
      <c r="D7" s="108" t="s">
        <v>75</v>
      </c>
      <c r="E7" s="106" t="s">
        <v>76</v>
      </c>
      <c r="F7" s="56" t="s">
        <v>100</v>
      </c>
      <c r="G7" s="57"/>
      <c r="H7" s="57"/>
      <c r="I7" s="57"/>
      <c r="J7" s="70"/>
      <c r="K7" s="33" t="s">
        <v>101</v>
      </c>
      <c r="L7" s="98" t="s">
        <v>102</v>
      </c>
      <c r="M7" s="99"/>
      <c r="N7" s="99"/>
      <c r="O7" s="99"/>
      <c r="P7" s="99"/>
    </row>
    <row r="8" spans="1:57" s="40" customFormat="1" ht="36" customHeight="1" thickBot="1" x14ac:dyDescent="0.3">
      <c r="A8" s="107"/>
      <c r="B8" s="107"/>
      <c r="C8" s="105"/>
      <c r="D8" s="109"/>
      <c r="E8" s="107"/>
      <c r="F8" s="37" t="s">
        <v>80</v>
      </c>
      <c r="G8" s="58" t="s">
        <v>81</v>
      </c>
      <c r="H8" s="37" t="s">
        <v>82</v>
      </c>
      <c r="I8" s="37" t="s">
        <v>83</v>
      </c>
      <c r="J8" s="37" t="s">
        <v>84</v>
      </c>
      <c r="K8" s="37" t="s">
        <v>103</v>
      </c>
      <c r="L8" s="38" t="s">
        <v>85</v>
      </c>
      <c r="M8" s="59" t="s">
        <v>81</v>
      </c>
      <c r="N8" s="38" t="s">
        <v>104</v>
      </c>
      <c r="O8" s="38" t="s">
        <v>83</v>
      </c>
      <c r="P8" s="38" t="s">
        <v>84</v>
      </c>
      <c r="Q8" s="142"/>
      <c r="R8" s="142"/>
      <c r="S8" s="142"/>
      <c r="T8" s="142"/>
      <c r="U8" s="142"/>
      <c r="V8" s="142"/>
      <c r="W8" s="142"/>
      <c r="X8" s="142"/>
      <c r="Y8" s="142"/>
      <c r="Z8" s="142"/>
      <c r="AA8" s="142"/>
      <c r="AB8" s="142"/>
      <c r="AC8" s="142"/>
      <c r="AD8" s="142"/>
      <c r="AE8" s="142"/>
      <c r="AF8" s="142"/>
      <c r="AG8" s="142"/>
      <c r="AH8" s="142"/>
      <c r="AI8" s="142"/>
      <c r="AJ8" s="142"/>
      <c r="AK8" s="142"/>
      <c r="AL8" s="142"/>
      <c r="AM8" s="142"/>
      <c r="AN8" s="142"/>
      <c r="AO8" s="142"/>
      <c r="AP8" s="142"/>
      <c r="AQ8" s="142"/>
      <c r="AR8" s="142"/>
      <c r="AS8" s="142"/>
      <c r="AT8" s="142"/>
      <c r="AU8" s="142"/>
      <c r="AV8" s="142"/>
      <c r="AW8" s="142"/>
      <c r="AX8" s="142"/>
      <c r="AY8" s="142"/>
      <c r="AZ8" s="142"/>
      <c r="BA8" s="142"/>
      <c r="BB8" s="142"/>
      <c r="BC8" s="142"/>
      <c r="BD8" s="142"/>
      <c r="BE8" s="142"/>
    </row>
    <row r="9" spans="1:57" ht="15.75" thickTop="1" x14ac:dyDescent="0.25">
      <c r="A9" s="1" t="s">
        <v>86</v>
      </c>
      <c r="B9" s="32" t="str">
        <f>'Exposure '!B10</f>
        <v>-</v>
      </c>
      <c r="C9" s="32" t="str">
        <f>'Exposure '!C10</f>
        <v>-</v>
      </c>
      <c r="D9" s="32">
        <f>'Exposure '!D10</f>
        <v>11200</v>
      </c>
      <c r="E9" s="144">
        <f>D9*Inputs!$B$10*Inputs!$B$12</f>
        <v>1780.8</v>
      </c>
      <c r="F9" s="60">
        <f>Inputs!$B$31/'Exposure '!F10</f>
        <v>4.2495325514193443</v>
      </c>
      <c r="G9" s="60">
        <f>Inputs!$B$31/'Exposure '!G10</f>
        <v>0.66249735001059995</v>
      </c>
      <c r="H9" s="60">
        <f>Inputs!$B$31/'Exposure '!H10</f>
        <v>0.43675751222921039</v>
      </c>
      <c r="I9" s="60">
        <f>Inputs!$B$31/'Exposure '!I10</f>
        <v>0.10818764064393284</v>
      </c>
      <c r="J9" s="60">
        <f>Inputs!$B$31/'Exposure '!J10</f>
        <v>5.7300548251645669E-2</v>
      </c>
      <c r="K9" s="60">
        <f>Inputs!$B$31/'Exposure '!K10</f>
        <v>2.8622458325700677</v>
      </c>
      <c r="L9" s="61">
        <f>Inputs!$C$31/'Exposure '!L10</f>
        <v>18.718179095537586</v>
      </c>
      <c r="M9" s="61">
        <f>Inputs!$C$31/'Exposure '!M10</f>
        <v>0.66249735001059995</v>
      </c>
      <c r="N9" s="61">
        <f>Inputs!$C$31/'Exposure '!N10</f>
        <v>0.43675751222921039</v>
      </c>
      <c r="O9" s="61">
        <f>Inputs!$C$31/'Exposure '!O10</f>
        <v>0.10818764064393284</v>
      </c>
      <c r="P9" s="61">
        <f>Inputs!$C$31/'Exposure '!P10</f>
        <v>5.7300548251645669E-2</v>
      </c>
    </row>
    <row r="10" spans="1:57" x14ac:dyDescent="0.25">
      <c r="A10" s="1" t="s">
        <v>88</v>
      </c>
      <c r="B10" s="32" t="str">
        <f>'Exposure '!B11</f>
        <v>-</v>
      </c>
      <c r="C10" s="32" t="str">
        <f>'Exposure '!C11</f>
        <v>-</v>
      </c>
      <c r="D10" s="32">
        <f>'Exposure '!D11</f>
        <v>8.1999999999999993</v>
      </c>
      <c r="E10" s="145">
        <f>D10*Inputs!$B$10*Inputs!$B$12</f>
        <v>1.3038000000000001</v>
      </c>
      <c r="F10" s="60">
        <f>Inputs!$B$31/'Exposure '!F11</f>
        <v>5804.2395824264213</v>
      </c>
      <c r="G10" s="60">
        <f>Inputs!$B$31/'Exposure '!G11</f>
        <v>904.87442928277073</v>
      </c>
      <c r="H10" s="60">
        <f>Inputs!$B$31/'Exposure '!H11</f>
        <v>596.5468459716044</v>
      </c>
      <c r="I10" s="60">
        <f>Inputs!$B$31/'Exposure '!I11</f>
        <v>147.76848478195706</v>
      </c>
      <c r="J10" s="60">
        <f>Inputs!$B$31/'Exposure '!J11</f>
        <v>78.264163465662392</v>
      </c>
      <c r="K10" s="60">
        <f>Inputs!$B$31/'Exposure '!K11</f>
        <v>3909.4089420469227</v>
      </c>
      <c r="L10" s="61">
        <f>Inputs!$C$31/'Exposure '!L11</f>
        <v>25566.293398783044</v>
      </c>
      <c r="M10" s="61">
        <f>Inputs!$C$31/'Exposure '!M11</f>
        <v>904.87442928277073</v>
      </c>
      <c r="N10" s="61">
        <f>Inputs!$C$31/'Exposure '!N11</f>
        <v>596.5468459716044</v>
      </c>
      <c r="O10" s="61">
        <f>Inputs!$C$31/'Exposure '!O11</f>
        <v>147.76848478195706</v>
      </c>
      <c r="P10" s="61">
        <f>Inputs!$C$31/'Exposure '!P11</f>
        <v>78.264163465662392</v>
      </c>
    </row>
    <row r="11" spans="1:57" x14ac:dyDescent="0.25">
      <c r="A11" s="1" t="s">
        <v>89</v>
      </c>
      <c r="B11" s="32">
        <f>'Exposure '!B12</f>
        <v>3530</v>
      </c>
      <c r="C11" s="32">
        <f>'Exposure '!C12</f>
        <v>0</v>
      </c>
      <c r="D11" s="32">
        <f>'Exposure '!D12</f>
        <v>9830</v>
      </c>
      <c r="E11" s="145">
        <f>D11*Inputs!$B$10*Inputs!$B$12</f>
        <v>1562.97</v>
      </c>
      <c r="F11" s="60">
        <f>Inputs!$B$31/'Exposure '!F12</f>
        <v>4.8417868337636483</v>
      </c>
      <c r="G11" s="60">
        <f>Inputs!$B$31/'Exposure '!G12</f>
        <v>0.75482912717382711</v>
      </c>
      <c r="H11" s="60">
        <f>Inputs!$B$31/'Exposure '!H12</f>
        <v>0.49762809124793034</v>
      </c>
      <c r="I11" s="60">
        <f>Inputs!$B$31/'Exposure '!I12</f>
        <v>0.12326567397884514</v>
      </c>
      <c r="J11" s="60">
        <f>Inputs!$B$31/'Exposure '!J12</f>
        <v>6.5286484274509823E-2</v>
      </c>
      <c r="K11" s="60">
        <f>Inputs!$B$31/'Exposure '!K12</f>
        <v>3.2611549669160489</v>
      </c>
      <c r="L11" s="61">
        <f>Inputs!$C$31/'Exposure '!L12</f>
        <v>21.326918196339872</v>
      </c>
      <c r="M11" s="61">
        <f>Inputs!$C$31/'Exposure '!M12</f>
        <v>0.75482912717382711</v>
      </c>
      <c r="N11" s="61">
        <f>Inputs!$C$31/'Exposure '!N12</f>
        <v>0.49762809124793034</v>
      </c>
      <c r="O11" s="61">
        <f>Inputs!$C$31/'Exposure '!O12</f>
        <v>0.12326567397884514</v>
      </c>
      <c r="P11" s="61">
        <f>Inputs!$C$31/'Exposure '!P12</f>
        <v>6.5286484274509823E-2</v>
      </c>
    </row>
    <row r="12" spans="1:57" x14ac:dyDescent="0.25">
      <c r="A12" s="1" t="s">
        <v>90</v>
      </c>
      <c r="B12" s="32">
        <f>'Exposure '!B13</f>
        <v>22882</v>
      </c>
      <c r="C12" s="32">
        <f>'Exposure '!C13</f>
        <v>0</v>
      </c>
      <c r="D12" s="32">
        <f>'Exposure '!D13</f>
        <v>1520</v>
      </c>
      <c r="E12" s="145">
        <f>D12*Inputs!$B$10*Inputs!$B$12</f>
        <v>241.68</v>
      </c>
      <c r="F12" s="60">
        <f>Inputs!$B$31/'Exposure '!F13</f>
        <v>31.312345115721484</v>
      </c>
      <c r="G12" s="60">
        <f>Inputs!$B$31/'Exposure '!G13</f>
        <v>4.8815594211307367</v>
      </c>
      <c r="H12" s="60">
        <f>Inputs!$B$31/'Exposure '!H13</f>
        <v>3.2182132480047074</v>
      </c>
      <c r="I12" s="60">
        <f>Inputs!$B$31/'Exposure '!I13</f>
        <v>0.79717208895529468</v>
      </c>
      <c r="J12" s="60">
        <f>Inputs!$B$31/'Exposure '!J13</f>
        <v>0.42221456606475766</v>
      </c>
      <c r="K12" s="60">
        <f>Inputs!$B$31/'Exposure '!K13</f>
        <v>21.090232450516293</v>
      </c>
      <c r="L12" s="61">
        <f>Inputs!$C$31/'Exposure '!L13</f>
        <v>137.92342491448747</v>
      </c>
      <c r="M12" s="61">
        <f>Inputs!$C$31/'Exposure '!M13</f>
        <v>4.8815594211307367</v>
      </c>
      <c r="N12" s="61">
        <f>Inputs!$C$31/'Exposure '!N13</f>
        <v>3.2182132480047074</v>
      </c>
      <c r="O12" s="61">
        <f>Inputs!$C$31/'Exposure '!O13</f>
        <v>0.79717208895529468</v>
      </c>
      <c r="P12" s="61">
        <f>Inputs!$C$31/'Exposure '!P13</f>
        <v>0.42221456606475766</v>
      </c>
    </row>
    <row r="13" spans="1:57" x14ac:dyDescent="0.25">
      <c r="A13" s="1" t="s">
        <v>91</v>
      </c>
      <c r="B13" s="32">
        <f>'Exposure '!B14</f>
        <v>593266</v>
      </c>
      <c r="C13" s="32">
        <f>'Exposure '!C14</f>
        <v>0</v>
      </c>
      <c r="D13" s="32">
        <f>'Exposure '!D14</f>
        <v>58.7</v>
      </c>
      <c r="E13" s="145">
        <f>D13*Inputs!$B$10*Inputs!$B$12</f>
        <v>9.3333000000000013</v>
      </c>
      <c r="F13" s="60">
        <f>Inputs!$B$31/'Exposure '!F14</f>
        <v>810.81370657404864</v>
      </c>
      <c r="G13" s="60">
        <f>Inputs!$B$31/'Exposure '!G14</f>
        <v>126.40494582825757</v>
      </c>
      <c r="H13" s="60">
        <f>Inputs!$B$31/'Exposure '!H14</f>
        <v>83.333630953443858</v>
      </c>
      <c r="I13" s="60">
        <f>Inputs!$B$31/'Exposure '!I14</f>
        <v>20.642275557275088</v>
      </c>
      <c r="J13" s="60">
        <f>Inputs!$B$31/'Exposure '!J14</f>
        <v>10.932983652784182</v>
      </c>
      <c r="K13" s="60">
        <f>Inputs!$B$31/'Exposure '!K14</f>
        <v>546.11845527742355</v>
      </c>
      <c r="L13" s="61">
        <f>Inputs!$C$31/'Exposure '!L14</f>
        <v>3571.4413265761655</v>
      </c>
      <c r="M13" s="61">
        <f>Inputs!$C$31/'Exposure '!M14</f>
        <v>126.40494582825754</v>
      </c>
      <c r="N13" s="61">
        <f>Inputs!$C$31/'Exposure '!N14</f>
        <v>83.333630953443858</v>
      </c>
      <c r="O13" s="61">
        <f>Inputs!$C$31/'Exposure '!O14</f>
        <v>20.642275557275088</v>
      </c>
      <c r="P13" s="61">
        <f>Inputs!$C$31/'Exposure '!P14</f>
        <v>10.932983652784182</v>
      </c>
    </row>
    <row r="14" spans="1:57" x14ac:dyDescent="0.25">
      <c r="A14" s="1" t="s">
        <v>92</v>
      </c>
      <c r="B14" s="32">
        <f>'Exposure '!B15</f>
        <v>9139</v>
      </c>
      <c r="C14" s="32">
        <f>'Exposure '!C15</f>
        <v>0</v>
      </c>
      <c r="D14" s="32">
        <f>'Exposure '!D15</f>
        <v>14.5</v>
      </c>
      <c r="E14" s="145">
        <f>D14*Inputs!$B$10*Inputs!$B$12</f>
        <v>2.3054999999999999</v>
      </c>
      <c r="F14" s="60">
        <f>Inputs!$B$31/'Exposure '!F15</f>
        <v>3282.3975569583904</v>
      </c>
      <c r="G14" s="60">
        <f>Inputs!$B$31/'Exposure '!G15</f>
        <v>511.7220910426704</v>
      </c>
      <c r="H14" s="60">
        <f>Inputs!$B$31/'Exposure '!H15</f>
        <v>337.35752668739008</v>
      </c>
      <c r="I14" s="60">
        <f>Inputs!$B$31/'Exposure '!I15</f>
        <v>83.565625876692962</v>
      </c>
      <c r="J14" s="60">
        <f>Inputs!$B$31/'Exposure '!J15</f>
        <v>44.259733821960793</v>
      </c>
      <c r="K14" s="60">
        <f>Inputs!$B$31/'Exposure '!K15</f>
        <v>2210.838160329984</v>
      </c>
      <c r="L14" s="61">
        <f>Inputs!$C$31/'Exposure '!L15</f>
        <v>14458.179715173863</v>
      </c>
      <c r="M14" s="61">
        <f>Inputs!$C$31/'Exposure '!M15</f>
        <v>511.7220910426704</v>
      </c>
      <c r="N14" s="61">
        <f>Inputs!$C$31/'Exposure '!N15</f>
        <v>337.35752668739008</v>
      </c>
      <c r="O14" s="61">
        <f>Inputs!$C$31/'Exposure '!O15</f>
        <v>83.565625876692962</v>
      </c>
      <c r="P14" s="61">
        <f>Inputs!$C$31/'Exposure '!P15</f>
        <v>44.259733821960793</v>
      </c>
    </row>
    <row r="15" spans="1:57" ht="15" customHeight="1" x14ac:dyDescent="0.25">
      <c r="A15" s="1" t="s">
        <v>89</v>
      </c>
      <c r="B15" s="32">
        <f>'Exposure '!B16</f>
        <v>3530</v>
      </c>
      <c r="C15" s="32">
        <f>'Exposure '!C16</f>
        <v>68</v>
      </c>
      <c r="D15" s="32">
        <f>'Exposure '!D16</f>
        <v>3145.5999999999995</v>
      </c>
      <c r="E15" s="145">
        <f>D15*Inputs!$B$10*Inputs!$B$12</f>
        <v>500.15039999999993</v>
      </c>
      <c r="F15" s="60">
        <f>Inputs!$B$31/'Exposure '!F16</f>
        <v>15.130583855511402</v>
      </c>
      <c r="G15" s="60">
        <f>Inputs!$B$31/'Exposure '!G16</f>
        <v>2.3588410224182095</v>
      </c>
      <c r="H15" s="60">
        <f>Inputs!$B$31/'Exposure '!H16</f>
        <v>1.5550877851497824</v>
      </c>
      <c r="I15" s="60">
        <f>Inputs!$B$31/'Exposure '!I16</f>
        <v>0.38520523118389111</v>
      </c>
      <c r="J15" s="60">
        <f>Inputs!$B$31/'Exposure '!J16</f>
        <v>0.20402026335784321</v>
      </c>
      <c r="K15" s="60">
        <f>Inputs!$B$31/'Exposure '!K16</f>
        <v>10.191109271612653</v>
      </c>
      <c r="L15" s="61">
        <f>Inputs!$C$31/'Exposure '!L16</f>
        <v>66.64661936356211</v>
      </c>
      <c r="M15" s="61">
        <f>Inputs!$C$31/'Exposure '!M16</f>
        <v>2.3588410224182095</v>
      </c>
      <c r="N15" s="61">
        <f>Inputs!$C$31/'Exposure '!N16</f>
        <v>1.5550877851497826</v>
      </c>
      <c r="O15" s="61">
        <f>Inputs!$C$31/'Exposure '!O16</f>
        <v>0.38520523118389111</v>
      </c>
      <c r="P15" s="61">
        <f>Inputs!$C$31/'Exposure '!P16</f>
        <v>0.20402026335784321</v>
      </c>
    </row>
    <row r="16" spans="1:57" ht="15" customHeight="1" x14ac:dyDescent="0.25">
      <c r="A16" s="1" t="s">
        <v>90</v>
      </c>
      <c r="B16" s="32">
        <f>'Exposure '!B17</f>
        <v>22882</v>
      </c>
      <c r="C16" s="32">
        <f>'Exposure '!C17</f>
        <v>68</v>
      </c>
      <c r="D16" s="32">
        <f>'Exposure '!D17</f>
        <v>486.39999999999992</v>
      </c>
      <c r="E16" s="145">
        <f>D16*Inputs!$B$10*Inputs!$B$12</f>
        <v>77.337599999999995</v>
      </c>
      <c r="F16" s="60">
        <f>Inputs!$B$31/'Exposure '!F17</f>
        <v>97.85107848662966</v>
      </c>
      <c r="G16" s="60">
        <f>Inputs!$B$31/'Exposure '!G17</f>
        <v>15.254873191033553</v>
      </c>
      <c r="H16" s="60">
        <f>Inputs!$B$31/'Exposure '!H17</f>
        <v>10.056916400014712</v>
      </c>
      <c r="I16" s="60">
        <f>Inputs!$B$31/'Exposure '!I17</f>
        <v>2.4911627779852958</v>
      </c>
      <c r="J16" s="60">
        <f>Inputs!$B$31/'Exposure '!J17</f>
        <v>1.3194205189523676</v>
      </c>
      <c r="K16" s="60">
        <f>Inputs!$B$31/'Exposure '!K17</f>
        <v>65.906976407863425</v>
      </c>
      <c r="L16" s="61">
        <f>Inputs!$C$31/'Exposure '!L17</f>
        <v>431.01070285777342</v>
      </c>
      <c r="M16" s="61">
        <f>Inputs!$C$31/'Exposure '!M17</f>
        <v>15.254873191033553</v>
      </c>
      <c r="N16" s="61">
        <f>Inputs!$C$31/'Exposure '!N17</f>
        <v>10.056916400014712</v>
      </c>
      <c r="O16" s="61">
        <f>Inputs!$C$31/'Exposure '!O17</f>
        <v>2.4911627779852954</v>
      </c>
      <c r="P16" s="61">
        <f>Inputs!$C$31/'Exposure '!P17</f>
        <v>1.3194205189523676</v>
      </c>
    </row>
    <row r="17" spans="1:16" ht="15" customHeight="1" x14ac:dyDescent="0.25">
      <c r="A17" s="1" t="s">
        <v>91</v>
      </c>
      <c r="B17" s="32">
        <f>'Exposure '!B18</f>
        <v>593266</v>
      </c>
      <c r="C17" s="32">
        <f>'Exposure '!C18</f>
        <v>68</v>
      </c>
      <c r="D17" s="32">
        <f>'Exposure '!D18</f>
        <v>18.783999999999999</v>
      </c>
      <c r="E17" s="145">
        <f>D17*Inputs!$B$10*Inputs!$B$12</f>
        <v>2.986656</v>
      </c>
      <c r="F17" s="60">
        <f>Inputs!$B$31/'Exposure '!F18</f>
        <v>2533.7928330439022</v>
      </c>
      <c r="G17" s="60">
        <f>Inputs!$B$31/'Exposure '!G18</f>
        <v>395.01545571330496</v>
      </c>
      <c r="H17" s="60">
        <f>Inputs!$B$31/'Exposure '!H18</f>
        <v>260.41759672951213</v>
      </c>
      <c r="I17" s="60">
        <f>Inputs!$B$31/'Exposure '!I18</f>
        <v>64.507111116484666</v>
      </c>
      <c r="J17" s="60">
        <f>Inputs!$B$31/'Exposure '!J18</f>
        <v>34.165573914950578</v>
      </c>
      <c r="K17" s="60">
        <f>Inputs!$B$31/'Exposure '!K18</f>
        <v>1706.6201727419486</v>
      </c>
      <c r="L17" s="61">
        <f>Inputs!$C$31/'Exposure '!L18</f>
        <v>11160.754145550522</v>
      </c>
      <c r="M17" s="61">
        <f>Inputs!$C$31/'Exposure '!M18</f>
        <v>395.01545571330496</v>
      </c>
      <c r="N17" s="61">
        <f>Inputs!$C$31/'Exposure '!N18</f>
        <v>260.41759672951213</v>
      </c>
      <c r="O17" s="61">
        <f>Inputs!$C$31/'Exposure '!O18</f>
        <v>64.507111116484666</v>
      </c>
      <c r="P17" s="61">
        <f>Inputs!$C$31/'Exposure '!P18</f>
        <v>34.165573914950578</v>
      </c>
    </row>
    <row r="18" spans="1:16" x14ac:dyDescent="0.25">
      <c r="A18" s="1" t="s">
        <v>92</v>
      </c>
      <c r="B18" s="32" t="str">
        <f>'Exposure '!B19</f>
        <v>-</v>
      </c>
      <c r="C18" s="32">
        <f>'Exposure '!C19</f>
        <v>68</v>
      </c>
      <c r="D18" s="32">
        <f>'Exposure '!D19</f>
        <v>4.6399999999999997</v>
      </c>
      <c r="E18" s="145">
        <f>D18*Inputs!$B$10*Inputs!$B$12</f>
        <v>0.73775999999999997</v>
      </c>
      <c r="F18" s="60">
        <f>Inputs!$B$31/'Exposure '!F19</f>
        <v>10257.492365494971</v>
      </c>
      <c r="G18" s="60">
        <f>Inputs!$B$31/'Exposure '!G19</f>
        <v>1599.1315345083447</v>
      </c>
      <c r="H18" s="60">
        <f>Inputs!$B$31/'Exposure '!H19</f>
        <v>1054.2422708980939</v>
      </c>
      <c r="I18" s="60">
        <f>Inputs!$B$31/'Exposure '!I19</f>
        <v>261.14258086466543</v>
      </c>
      <c r="J18" s="60">
        <f>Inputs!$B$31/'Exposure '!J19</f>
        <v>138.3116681936275</v>
      </c>
      <c r="K18" s="60">
        <f>Inputs!$B$31/'Exposure '!K19</f>
        <v>6908.8692510311985</v>
      </c>
      <c r="L18" s="61">
        <f>Inputs!$C$31/'Exposure '!L19</f>
        <v>45181.811609918317</v>
      </c>
      <c r="M18" s="61">
        <f>Inputs!$C$31/'Exposure '!M19</f>
        <v>1599.1315345083447</v>
      </c>
      <c r="N18" s="61">
        <f>Inputs!$C$31/'Exposure '!N19</f>
        <v>1054.2422708980939</v>
      </c>
      <c r="O18" s="61">
        <f>Inputs!$C$31/'Exposure '!O19</f>
        <v>261.14258086466543</v>
      </c>
      <c r="P18" s="61">
        <f>Inputs!$C$31/'Exposure '!P19</f>
        <v>138.3116681936275</v>
      </c>
    </row>
    <row r="19" spans="1:16" ht="15" customHeight="1" x14ac:dyDescent="0.25">
      <c r="A19" s="1" t="s">
        <v>93</v>
      </c>
      <c r="B19" s="32">
        <f>'Exposure '!B20</f>
        <v>37515</v>
      </c>
      <c r="C19" s="32">
        <f>'Exposure '!C20</f>
        <v>0</v>
      </c>
      <c r="D19" s="32">
        <f>'Exposure '!D20</f>
        <v>70.400000000000006</v>
      </c>
      <c r="E19" s="145">
        <f>D19*Inputs!$B$10*Inputs!$B$12</f>
        <v>11.1936</v>
      </c>
      <c r="F19" s="60">
        <f>Inputs!$B$31/'Exposure '!F20</f>
        <v>676.06199681671387</v>
      </c>
      <c r="G19" s="60">
        <f>Inputs!$B$31/'Exposure '!G20</f>
        <v>105.39730568350454</v>
      </c>
      <c r="H19" s="60">
        <f>Inputs!$B$31/'Exposure '!H20</f>
        <v>69.48414967282892</v>
      </c>
      <c r="I19" s="60">
        <f>Inputs!$B$31/'Exposure '!I20</f>
        <v>17.211670102443861</v>
      </c>
      <c r="J19" s="60">
        <f>Inputs!$B$31/'Exposure '!J20</f>
        <v>9.1159963127618102</v>
      </c>
      <c r="K19" s="60">
        <f>Inputs!$B$31/'Exposure '!K20</f>
        <v>455.35729154523801</v>
      </c>
      <c r="L19" s="61">
        <f>Inputs!$C$31/'Exposure '!L20</f>
        <v>2977.8921288355245</v>
      </c>
      <c r="M19" s="61">
        <f>Inputs!$C$31/'Exposure '!M20</f>
        <v>105.39730568350454</v>
      </c>
      <c r="N19" s="61">
        <f>Inputs!$C$31/'Exposure '!N20</f>
        <v>69.48414967282892</v>
      </c>
      <c r="O19" s="61">
        <f>Inputs!$C$31/'Exposure '!O20</f>
        <v>17.211670102443861</v>
      </c>
      <c r="P19" s="61">
        <f>Inputs!$C$31/'Exposure '!P20</f>
        <v>9.1159963127618102</v>
      </c>
    </row>
    <row r="20" spans="1:16" ht="15" customHeight="1" x14ac:dyDescent="0.25">
      <c r="A20" s="1" t="s">
        <v>94</v>
      </c>
      <c r="B20" s="32">
        <f>'Exposure '!B21</f>
        <v>64685</v>
      </c>
      <c r="C20" s="32">
        <f>'Exposure '!C21</f>
        <v>0</v>
      </c>
      <c r="D20" s="32">
        <f>'Exposure '!D21</f>
        <v>40.799999999999997</v>
      </c>
      <c r="E20" s="145">
        <f>D20*Inputs!$B$10*Inputs!$B$12</f>
        <v>6.4871999999999996</v>
      </c>
      <c r="F20" s="60">
        <f>Inputs!$B$31/'Exposure '!F21</f>
        <v>1166.5383474484474</v>
      </c>
      <c r="G20" s="60">
        <f>Inputs!$B$31/'Exposure '!G21</f>
        <v>181.86201764996861</v>
      </c>
      <c r="H20" s="60">
        <f>Inputs!$B$31/'Exposure '!H21</f>
        <v>119.89421904331262</v>
      </c>
      <c r="I20" s="60">
        <f>Inputs!$B$31/'Exposure '!I21</f>
        <v>29.698568019903131</v>
      </c>
      <c r="J20" s="60">
        <f>Inputs!$B$31/'Exposure '!J21</f>
        <v>15.729562265157641</v>
      </c>
      <c r="K20" s="60">
        <f>Inputs!$B$31/'Exposure '!K21</f>
        <v>785.71454227413631</v>
      </c>
      <c r="L20" s="61">
        <f>Inputs!$C$31/'Exposure '!L21</f>
        <v>5138.3236732848281</v>
      </c>
      <c r="M20" s="61">
        <f>Inputs!$C$31/'Exposure '!M21</f>
        <v>181.86201764996861</v>
      </c>
      <c r="N20" s="61">
        <f>Inputs!$C$31/'Exposure '!N21</f>
        <v>119.89421904331262</v>
      </c>
      <c r="O20" s="61">
        <f>Inputs!$C$31/'Exposure '!O21</f>
        <v>29.698568019903131</v>
      </c>
      <c r="P20" s="61">
        <f>Inputs!$C$31/'Exposure '!P21</f>
        <v>15.729562265157641</v>
      </c>
    </row>
    <row r="21" spans="1:16" ht="15" customHeight="1" x14ac:dyDescent="0.25">
      <c r="A21" s="1" t="s">
        <v>95</v>
      </c>
      <c r="B21" s="32">
        <f>'Exposure '!B22</f>
        <v>880104</v>
      </c>
      <c r="C21" s="32">
        <f>'Exposure '!C22</f>
        <v>0</v>
      </c>
      <c r="D21" s="32">
        <f>'Exposure '!D22</f>
        <v>3</v>
      </c>
      <c r="E21" s="145">
        <f>D21*Inputs!$B$10*Inputs!$B$12</f>
        <v>0.47700000000000004</v>
      </c>
      <c r="F21" s="60">
        <f>Inputs!$B$31/'Exposure '!F22</f>
        <v>15864.921525298889</v>
      </c>
      <c r="G21" s="60">
        <f>Inputs!$B$31/'Exposure '!G22</f>
        <v>2473.3234400395731</v>
      </c>
      <c r="H21" s="60">
        <f>Inputs!$B$31/'Exposure '!H22</f>
        <v>1630.5613789890519</v>
      </c>
      <c r="I21" s="60">
        <f>Inputs!$B$31/'Exposure '!I22</f>
        <v>403.90052507068259</v>
      </c>
      <c r="J21" s="60">
        <f>Inputs!$B$31/'Exposure '!J22</f>
        <v>213.92204680614381</v>
      </c>
      <c r="K21" s="60">
        <f>Inputs!$B$31/'Exposure '!K22</f>
        <v>10685.717774928253</v>
      </c>
      <c r="L21" s="61">
        <f>Inputs!$C$31/'Exposure '!L22</f>
        <v>69881.201956673656</v>
      </c>
      <c r="M21" s="61">
        <f>Inputs!$C$31/'Exposure '!M22</f>
        <v>2473.3234400395731</v>
      </c>
      <c r="N21" s="61">
        <f>Inputs!$C$31/'Exposure '!N22</f>
        <v>1630.5613789890519</v>
      </c>
      <c r="O21" s="61">
        <f>Inputs!$C$31/'Exposure '!O22</f>
        <v>403.90052507068259</v>
      </c>
      <c r="P21" s="61">
        <f>Inputs!$C$31/'Exposure '!P22</f>
        <v>213.92204680614381</v>
      </c>
    </row>
    <row r="22" spans="1:16" ht="15" customHeight="1" x14ac:dyDescent="0.25">
      <c r="A22" s="1" t="s">
        <v>96</v>
      </c>
      <c r="B22" s="146">
        <v>31103</v>
      </c>
      <c r="C22" s="32">
        <v>0</v>
      </c>
      <c r="D22" s="32">
        <v>1390</v>
      </c>
      <c r="E22" s="145">
        <f>D22*Inputs!$B$10*Inputs!$B$12</f>
        <v>221.01</v>
      </c>
      <c r="F22" s="60">
        <f>Inputs!$B$31/'Exposure '!F23</f>
        <v>34.240837824386084</v>
      </c>
      <c r="G22" s="60">
        <f>Inputs!$B$31/'Exposure '!G23</f>
        <v>5.3381081439703015</v>
      </c>
      <c r="H22" s="60">
        <f>Inputs!$B$31/'Exposure '!H23</f>
        <v>3.5191972208396805</v>
      </c>
      <c r="I22" s="60">
        <f>Inputs!$B$31/'Exposure '!I23</f>
        <v>0.87172775195111352</v>
      </c>
      <c r="J22" s="60">
        <f>Inputs!$B$31/'Exposure '!J23</f>
        <v>0.46170225929383563</v>
      </c>
      <c r="K22" s="60">
        <f>Inputs!$B$31/'Exposure '!K23</f>
        <v>23.062700233658102</v>
      </c>
      <c r="L22" s="61">
        <f>Inputs!$C$31/'Exposure '!L23</f>
        <v>150.8227380359863</v>
      </c>
      <c r="M22" s="61">
        <f>Inputs!$C$31/'Exposure '!M23</f>
        <v>5.3381081439703015</v>
      </c>
      <c r="N22" s="61">
        <f>Inputs!$C$31/'Exposure '!N23</f>
        <v>3.5191972208396805</v>
      </c>
      <c r="O22" s="61">
        <f>Inputs!$C$31/'Exposure '!O23</f>
        <v>0.87172775195111352</v>
      </c>
      <c r="P22" s="61">
        <f>Inputs!$C$31/'Exposure '!P23</f>
        <v>0.46170225929383563</v>
      </c>
    </row>
    <row r="23" spans="1:16" ht="15" customHeight="1" x14ac:dyDescent="0.25">
      <c r="A23" s="1" t="s">
        <v>97</v>
      </c>
      <c r="B23" s="146">
        <v>391047</v>
      </c>
      <c r="C23" s="32">
        <v>0</v>
      </c>
      <c r="D23" s="32">
        <v>111</v>
      </c>
      <c r="E23" s="145">
        <f>D23*Inputs!$B$10*Inputs!$B$12</f>
        <v>17.649000000000001</v>
      </c>
      <c r="F23" s="60">
        <f>Inputs!$B$31/'Exposure '!F24</f>
        <v>428.78166284591583</v>
      </c>
      <c r="G23" s="60">
        <f>Inputs!$B$31/'Exposure '!G24</f>
        <v>66.846579460529</v>
      </c>
      <c r="H23" s="60">
        <f>Inputs!$B$31/'Exposure '!H24</f>
        <v>44.069226459163566</v>
      </c>
      <c r="I23" s="60">
        <f>Inputs!$B$31/'Exposure '!I24</f>
        <v>10.916230407315746</v>
      </c>
      <c r="J23" s="60">
        <f>Inputs!$B$31/'Exposure '!J24</f>
        <v>5.7816769407065909</v>
      </c>
      <c r="K23" s="60">
        <f>Inputs!$B$31/'Exposure '!K24</f>
        <v>288.803183106169</v>
      </c>
      <c r="L23" s="61">
        <f>Inputs!$C$31/'Exposure '!L24</f>
        <v>1888.6811339641529</v>
      </c>
      <c r="M23" s="61">
        <f>Inputs!$C$31/'Exposure '!M24</f>
        <v>66.846579460529</v>
      </c>
      <c r="N23" s="61">
        <f>Inputs!$C$31/'Exposure '!N24</f>
        <v>44.069226459163566</v>
      </c>
      <c r="O23" s="61">
        <f>Inputs!$C$31/'Exposure '!O24</f>
        <v>10.916230407315746</v>
      </c>
      <c r="P23" s="61">
        <f>Inputs!$C$31/'Exposure '!P24</f>
        <v>5.7816769407065909</v>
      </c>
    </row>
    <row r="24" spans="1:16" ht="15" customHeight="1" x14ac:dyDescent="0.25">
      <c r="A24" s="1" t="s">
        <v>98</v>
      </c>
      <c r="B24" s="146">
        <v>15084477</v>
      </c>
      <c r="C24" s="32">
        <v>0</v>
      </c>
      <c r="D24" s="32">
        <v>2.87</v>
      </c>
      <c r="E24" s="145">
        <f>D24*Inputs!$B$10*Inputs!$B$12</f>
        <v>0.45633000000000007</v>
      </c>
      <c r="F24" s="60">
        <f>Inputs!$B$31/'Exposure '!F25</f>
        <v>16583.541664075488</v>
      </c>
      <c r="G24" s="60">
        <f>Inputs!$B$31/'Exposure '!G25</f>
        <v>2585.3555122364874</v>
      </c>
      <c r="H24" s="60">
        <f>Inputs!$B$31/'Exposure '!H25</f>
        <v>1704.4195599188697</v>
      </c>
      <c r="I24" s="60">
        <f>Inputs!$B$31/'Exposure '!I25</f>
        <v>422.19567080559153</v>
      </c>
      <c r="J24" s="60">
        <f>Inputs!$B$31/'Exposure '!J25</f>
        <v>223.61189561617826</v>
      </c>
      <c r="K24" s="60">
        <f>Inputs!$B$31/'Exposure '!K25</f>
        <v>11169.739834419777</v>
      </c>
      <c r="L24" s="61">
        <f>Inputs!$C$31/'Exposure '!L25</f>
        <v>73046.552567951541</v>
      </c>
      <c r="M24" s="61">
        <f>Inputs!$C$31/'Exposure '!M25</f>
        <v>2585.3555122364874</v>
      </c>
      <c r="N24" s="61">
        <f>Inputs!$C$31/'Exposure '!N25</f>
        <v>1704.4195599188697</v>
      </c>
      <c r="O24" s="61">
        <f>Inputs!$C$31/'Exposure '!O25</f>
        <v>422.19567080559153</v>
      </c>
      <c r="P24" s="61">
        <f>Inputs!$C$31/'Exposure '!P25</f>
        <v>223.61189561617826</v>
      </c>
    </row>
    <row r="25" spans="1:16" s="1" customFormat="1" ht="15" customHeight="1" x14ac:dyDescent="0.25">
      <c r="D25" s="55"/>
      <c r="E25" s="55"/>
    </row>
    <row r="26" spans="1:16" s="1" customFormat="1" ht="15" customHeight="1" x14ac:dyDescent="0.25">
      <c r="D26" s="55"/>
      <c r="E26" s="55"/>
    </row>
    <row r="27" spans="1:16" s="1" customFormat="1" ht="15" customHeight="1" x14ac:dyDescent="0.25">
      <c r="D27" s="55"/>
      <c r="E27" s="55"/>
    </row>
    <row r="28" spans="1:16" s="1" customFormat="1" ht="15" customHeight="1" x14ac:dyDescent="0.25">
      <c r="D28" s="55"/>
      <c r="E28" s="55"/>
    </row>
    <row r="29" spans="1:16" s="1" customFormat="1" ht="15" customHeight="1" x14ac:dyDescent="0.25">
      <c r="D29" s="55"/>
      <c r="E29" s="55"/>
    </row>
    <row r="30" spans="1:16" s="1" customFormat="1" ht="15" customHeight="1" x14ac:dyDescent="0.25">
      <c r="D30" s="55"/>
      <c r="E30" s="55"/>
    </row>
    <row r="31" spans="1:16" s="1" customFormat="1" ht="15" customHeight="1" x14ac:dyDescent="0.25">
      <c r="D31" s="55"/>
      <c r="E31" s="55"/>
    </row>
    <row r="32" spans="1:16" s="1" customFormat="1" ht="15" customHeight="1" x14ac:dyDescent="0.25">
      <c r="D32" s="55"/>
      <c r="E32" s="55"/>
    </row>
    <row r="33" spans="4:5" s="1" customFormat="1" ht="15" customHeight="1" x14ac:dyDescent="0.25">
      <c r="D33" s="55"/>
      <c r="E33" s="55"/>
    </row>
    <row r="34" spans="4:5" s="1" customFormat="1" ht="15" customHeight="1" x14ac:dyDescent="0.25">
      <c r="D34" s="55"/>
      <c r="E34" s="55"/>
    </row>
    <row r="35" spans="4:5" s="1" customFormat="1" ht="15" customHeight="1" x14ac:dyDescent="0.25">
      <c r="D35" s="55"/>
      <c r="E35" s="55"/>
    </row>
    <row r="36" spans="4:5" s="1" customFormat="1" ht="15" customHeight="1" x14ac:dyDescent="0.25">
      <c r="D36" s="55"/>
      <c r="E36" s="55"/>
    </row>
    <row r="37" spans="4:5" s="1" customFormat="1" ht="15" customHeight="1" x14ac:dyDescent="0.25">
      <c r="D37" s="55"/>
      <c r="E37" s="55"/>
    </row>
    <row r="38" spans="4:5" s="1" customFormat="1" ht="15" customHeight="1" x14ac:dyDescent="0.25">
      <c r="D38" s="55"/>
      <c r="E38" s="55"/>
    </row>
    <row r="39" spans="4:5" s="1" customFormat="1" ht="15" customHeight="1" x14ac:dyDescent="0.25">
      <c r="D39" s="55"/>
      <c r="E39" s="55"/>
    </row>
    <row r="40" spans="4:5" s="1" customFormat="1" ht="15" customHeight="1" x14ac:dyDescent="0.25">
      <c r="D40" s="55"/>
      <c r="E40" s="55"/>
    </row>
    <row r="41" spans="4:5" s="1" customFormat="1" ht="15" customHeight="1" x14ac:dyDescent="0.25">
      <c r="D41" s="55"/>
      <c r="E41" s="55"/>
    </row>
    <row r="42" spans="4:5" s="1" customFormat="1" ht="15" customHeight="1" x14ac:dyDescent="0.25">
      <c r="D42" s="55"/>
      <c r="E42" s="55"/>
    </row>
    <row r="43" spans="4:5" s="1" customFormat="1" ht="15" customHeight="1" x14ac:dyDescent="0.25">
      <c r="D43" s="55"/>
      <c r="E43" s="55"/>
    </row>
    <row r="44" spans="4:5" s="1" customFormat="1" ht="15" customHeight="1" x14ac:dyDescent="0.25">
      <c r="D44" s="55"/>
      <c r="E44" s="55"/>
    </row>
    <row r="45" spans="4:5" s="1" customFormat="1" ht="15" customHeight="1" x14ac:dyDescent="0.25">
      <c r="D45" s="55"/>
      <c r="E45" s="55"/>
    </row>
    <row r="46" spans="4:5" s="1" customFormat="1" ht="15" customHeight="1" x14ac:dyDescent="0.25">
      <c r="D46" s="55"/>
      <c r="E46" s="55"/>
    </row>
    <row r="47" spans="4:5" s="1" customFormat="1" ht="15" customHeight="1" x14ac:dyDescent="0.25">
      <c r="D47" s="55"/>
      <c r="E47" s="55"/>
    </row>
    <row r="48" spans="4:5" s="1" customFormat="1" ht="15" customHeight="1" x14ac:dyDescent="0.25">
      <c r="D48" s="55"/>
      <c r="E48" s="55"/>
    </row>
    <row r="49" spans="4:5" s="1" customFormat="1" ht="15" customHeight="1" x14ac:dyDescent="0.25">
      <c r="D49" s="55"/>
      <c r="E49" s="55"/>
    </row>
    <row r="50" spans="4:5" s="1" customFormat="1" ht="15" customHeight="1" x14ac:dyDescent="0.25">
      <c r="D50" s="55"/>
      <c r="E50" s="55"/>
    </row>
    <row r="51" spans="4:5" s="1" customFormat="1" ht="15" customHeight="1" x14ac:dyDescent="0.25">
      <c r="D51" s="55"/>
      <c r="E51" s="55"/>
    </row>
    <row r="52" spans="4:5" s="1" customFormat="1" ht="15" customHeight="1" x14ac:dyDescent="0.25">
      <c r="D52" s="55"/>
      <c r="E52" s="55"/>
    </row>
    <row r="53" spans="4:5" s="1" customFormat="1" ht="15" customHeight="1" x14ac:dyDescent="0.25">
      <c r="D53" s="55"/>
      <c r="E53" s="55"/>
    </row>
    <row r="54" spans="4:5" s="1" customFormat="1" ht="15" customHeight="1" x14ac:dyDescent="0.25">
      <c r="D54" s="55"/>
      <c r="E54" s="55"/>
    </row>
    <row r="55" spans="4:5" s="1" customFormat="1" ht="15" customHeight="1" x14ac:dyDescent="0.25">
      <c r="D55" s="55"/>
      <c r="E55" s="55"/>
    </row>
    <row r="56" spans="4:5" s="1" customFormat="1" ht="15" customHeight="1" x14ac:dyDescent="0.25">
      <c r="D56" s="55"/>
      <c r="E56" s="55"/>
    </row>
    <row r="57" spans="4:5" s="1" customFormat="1" ht="15" customHeight="1" x14ac:dyDescent="0.25">
      <c r="D57" s="55"/>
      <c r="E57" s="55"/>
    </row>
    <row r="58" spans="4:5" s="1" customFormat="1" ht="15" customHeight="1" x14ac:dyDescent="0.25">
      <c r="D58" s="55"/>
      <c r="E58" s="55"/>
    </row>
    <row r="59" spans="4:5" s="1" customFormat="1" ht="15" customHeight="1" x14ac:dyDescent="0.25">
      <c r="D59" s="55"/>
      <c r="E59" s="55"/>
    </row>
    <row r="60" spans="4:5" s="1" customFormat="1" ht="15" customHeight="1" x14ac:dyDescent="0.25">
      <c r="D60" s="55"/>
      <c r="E60" s="55"/>
    </row>
    <row r="61" spans="4:5" s="1" customFormat="1" ht="15" customHeight="1" x14ac:dyDescent="0.25">
      <c r="D61" s="55"/>
      <c r="E61" s="55"/>
    </row>
    <row r="62" spans="4:5" s="1" customFormat="1" ht="15" customHeight="1" x14ac:dyDescent="0.25">
      <c r="D62" s="55"/>
      <c r="E62" s="55"/>
    </row>
    <row r="63" spans="4:5" s="1" customFormat="1" ht="15" customHeight="1" x14ac:dyDescent="0.25">
      <c r="D63" s="55"/>
      <c r="E63" s="55"/>
    </row>
    <row r="64" spans="4:5" s="1" customFormat="1" ht="15" customHeight="1" x14ac:dyDescent="0.25">
      <c r="D64" s="55"/>
      <c r="E64" s="55"/>
    </row>
    <row r="65" spans="4:5" s="1" customFormat="1" ht="15" customHeight="1" x14ac:dyDescent="0.25">
      <c r="D65" s="55"/>
      <c r="E65" s="55"/>
    </row>
    <row r="66" spans="4:5" s="1" customFormat="1" ht="15" customHeight="1" x14ac:dyDescent="0.25">
      <c r="D66" s="55"/>
      <c r="E66" s="55"/>
    </row>
    <row r="67" spans="4:5" s="1" customFormat="1" ht="15" customHeight="1" x14ac:dyDescent="0.25">
      <c r="D67" s="55"/>
      <c r="E67" s="55"/>
    </row>
    <row r="68" spans="4:5" s="1" customFormat="1" ht="15" customHeight="1" x14ac:dyDescent="0.25">
      <c r="D68" s="55"/>
      <c r="E68" s="55"/>
    </row>
    <row r="69" spans="4:5" s="1" customFormat="1" ht="15" customHeight="1" x14ac:dyDescent="0.25">
      <c r="D69" s="55"/>
      <c r="E69" s="55"/>
    </row>
    <row r="70" spans="4:5" s="1" customFormat="1" ht="15" customHeight="1" x14ac:dyDescent="0.25">
      <c r="D70" s="55"/>
      <c r="E70" s="55"/>
    </row>
    <row r="71" spans="4:5" s="1" customFormat="1" ht="15" customHeight="1" x14ac:dyDescent="0.25">
      <c r="D71" s="55"/>
      <c r="E71" s="55"/>
    </row>
    <row r="72" spans="4:5" s="1" customFormat="1" ht="15" customHeight="1" x14ac:dyDescent="0.25">
      <c r="D72" s="55"/>
      <c r="E72" s="55"/>
    </row>
    <row r="73" spans="4:5" s="1" customFormat="1" ht="15" customHeight="1" x14ac:dyDescent="0.25">
      <c r="D73" s="55"/>
      <c r="E73" s="55"/>
    </row>
    <row r="74" spans="4:5" s="1" customFormat="1" ht="15" customHeight="1" x14ac:dyDescent="0.25">
      <c r="D74" s="55"/>
      <c r="E74" s="55"/>
    </row>
    <row r="75" spans="4:5" s="1" customFormat="1" ht="15" customHeight="1" x14ac:dyDescent="0.25">
      <c r="D75" s="55"/>
      <c r="E75" s="55"/>
    </row>
    <row r="76" spans="4:5" s="1" customFormat="1" ht="15" customHeight="1" x14ac:dyDescent="0.25">
      <c r="D76" s="55"/>
      <c r="E76" s="55"/>
    </row>
    <row r="77" spans="4:5" s="1" customFormat="1" ht="15" customHeight="1" x14ac:dyDescent="0.25">
      <c r="D77" s="55"/>
      <c r="E77" s="55"/>
    </row>
    <row r="78" spans="4:5" s="1" customFormat="1" ht="15" customHeight="1" x14ac:dyDescent="0.25">
      <c r="D78" s="55"/>
      <c r="E78" s="55"/>
    </row>
    <row r="79" spans="4:5" s="1" customFormat="1" ht="15" customHeight="1" x14ac:dyDescent="0.25">
      <c r="D79" s="55"/>
      <c r="E79" s="55"/>
    </row>
    <row r="80" spans="4:5" s="1" customFormat="1" ht="15" customHeight="1" x14ac:dyDescent="0.25">
      <c r="D80" s="55"/>
      <c r="E80" s="55"/>
    </row>
    <row r="81" spans="4:5" s="1" customFormat="1" ht="15" customHeight="1" x14ac:dyDescent="0.25">
      <c r="D81" s="55"/>
      <c r="E81" s="55"/>
    </row>
    <row r="82" spans="4:5" s="1" customFormat="1" ht="15" customHeight="1" x14ac:dyDescent="0.25">
      <c r="D82" s="55"/>
      <c r="E82" s="55"/>
    </row>
    <row r="83" spans="4:5" s="1" customFormat="1" ht="15" customHeight="1" x14ac:dyDescent="0.25">
      <c r="D83" s="55"/>
      <c r="E83" s="55"/>
    </row>
    <row r="84" spans="4:5" s="1" customFormat="1" ht="15" customHeight="1" x14ac:dyDescent="0.25">
      <c r="D84" s="55"/>
      <c r="E84" s="55"/>
    </row>
    <row r="85" spans="4:5" s="1" customFormat="1" ht="15" customHeight="1" x14ac:dyDescent="0.25">
      <c r="D85" s="55"/>
      <c r="E85" s="55"/>
    </row>
    <row r="86" spans="4:5" s="1" customFormat="1" ht="15" customHeight="1" x14ac:dyDescent="0.25">
      <c r="D86" s="55"/>
      <c r="E86" s="55"/>
    </row>
    <row r="87" spans="4:5" s="1" customFormat="1" ht="15" customHeight="1" x14ac:dyDescent="0.25">
      <c r="D87" s="55"/>
      <c r="E87" s="55"/>
    </row>
    <row r="88" spans="4:5" s="1" customFormat="1" ht="15" customHeight="1" x14ac:dyDescent="0.25">
      <c r="D88" s="55"/>
      <c r="E88" s="55"/>
    </row>
    <row r="89" spans="4:5" s="1" customFormat="1" ht="15" customHeight="1" x14ac:dyDescent="0.25">
      <c r="D89" s="55"/>
      <c r="E89" s="55"/>
    </row>
    <row r="90" spans="4:5" s="1" customFormat="1" ht="15" customHeight="1" x14ac:dyDescent="0.25">
      <c r="D90" s="55"/>
      <c r="E90" s="55"/>
    </row>
    <row r="91" spans="4:5" s="1" customFormat="1" ht="15" customHeight="1" x14ac:dyDescent="0.25">
      <c r="D91" s="55"/>
      <c r="E91" s="55"/>
    </row>
    <row r="92" spans="4:5" s="1" customFormat="1" ht="15" customHeight="1" x14ac:dyDescent="0.25">
      <c r="D92" s="55"/>
      <c r="E92" s="55"/>
    </row>
    <row r="93" spans="4:5" s="1" customFormat="1" ht="15" customHeight="1" x14ac:dyDescent="0.25">
      <c r="D93" s="55"/>
      <c r="E93" s="55"/>
    </row>
    <row r="94" spans="4:5" s="1" customFormat="1" ht="15" customHeight="1" x14ac:dyDescent="0.25">
      <c r="D94" s="55"/>
      <c r="E94" s="55"/>
    </row>
    <row r="95" spans="4:5" s="1" customFormat="1" ht="15" customHeight="1" x14ac:dyDescent="0.25">
      <c r="D95" s="55"/>
      <c r="E95" s="55"/>
    </row>
    <row r="96" spans="4:5" s="1" customFormat="1" ht="15" customHeight="1" x14ac:dyDescent="0.25">
      <c r="D96" s="55"/>
      <c r="E96" s="55"/>
    </row>
    <row r="97" spans="4:5" s="1" customFormat="1" ht="15" customHeight="1" x14ac:dyDescent="0.25">
      <c r="D97" s="55"/>
      <c r="E97" s="55"/>
    </row>
    <row r="98" spans="4:5" s="1" customFormat="1" ht="15" customHeight="1" x14ac:dyDescent="0.25">
      <c r="D98" s="55"/>
      <c r="E98" s="55"/>
    </row>
    <row r="99" spans="4:5" s="1" customFormat="1" ht="15" customHeight="1" x14ac:dyDescent="0.25">
      <c r="D99" s="55"/>
      <c r="E99" s="55"/>
    </row>
    <row r="100" spans="4:5" s="1" customFormat="1" ht="15" customHeight="1" x14ac:dyDescent="0.25">
      <c r="D100" s="55"/>
      <c r="E100" s="55"/>
    </row>
    <row r="101" spans="4:5" s="1" customFormat="1" ht="15" customHeight="1" x14ac:dyDescent="0.25">
      <c r="D101" s="55"/>
      <c r="E101" s="55"/>
    </row>
    <row r="102" spans="4:5" s="1" customFormat="1" ht="15" customHeight="1" x14ac:dyDescent="0.25">
      <c r="D102" s="55"/>
      <c r="E102" s="55"/>
    </row>
    <row r="103" spans="4:5" s="1" customFormat="1" ht="15" customHeight="1" x14ac:dyDescent="0.25">
      <c r="D103" s="55"/>
      <c r="E103" s="55"/>
    </row>
    <row r="104" spans="4:5" s="1" customFormat="1" ht="15" customHeight="1" x14ac:dyDescent="0.25">
      <c r="D104" s="55"/>
      <c r="E104" s="55"/>
    </row>
    <row r="105" spans="4:5" s="1" customFormat="1" ht="15" customHeight="1" x14ac:dyDescent="0.25">
      <c r="D105" s="55"/>
      <c r="E105" s="55"/>
    </row>
    <row r="106" spans="4:5" s="1" customFormat="1" ht="15" customHeight="1" x14ac:dyDescent="0.25">
      <c r="D106" s="55"/>
      <c r="E106" s="55"/>
    </row>
    <row r="107" spans="4:5" s="1" customFormat="1" ht="15" customHeight="1" x14ac:dyDescent="0.25">
      <c r="D107" s="55"/>
      <c r="E107" s="55"/>
    </row>
    <row r="108" spans="4:5" s="1" customFormat="1" ht="15" customHeight="1" x14ac:dyDescent="0.25">
      <c r="D108" s="55"/>
      <c r="E108" s="55"/>
    </row>
    <row r="109" spans="4:5" s="1" customFormat="1" ht="15" customHeight="1" x14ac:dyDescent="0.25">
      <c r="D109" s="55"/>
      <c r="E109" s="55"/>
    </row>
    <row r="110" spans="4:5" s="1" customFormat="1" ht="15" customHeight="1" x14ac:dyDescent="0.25">
      <c r="D110" s="55"/>
      <c r="E110" s="55"/>
    </row>
    <row r="111" spans="4:5" s="1" customFormat="1" ht="15" customHeight="1" x14ac:dyDescent="0.25">
      <c r="D111" s="55"/>
      <c r="E111" s="55"/>
    </row>
    <row r="112" spans="4:5" s="1" customFormat="1" ht="15" customHeight="1" x14ac:dyDescent="0.25">
      <c r="D112" s="55"/>
      <c r="E112" s="55"/>
    </row>
    <row r="113" spans="4:5" s="1" customFormat="1" ht="15" customHeight="1" x14ac:dyDescent="0.25">
      <c r="D113" s="55"/>
      <c r="E113" s="55"/>
    </row>
    <row r="114" spans="4:5" s="1" customFormat="1" ht="15" customHeight="1" x14ac:dyDescent="0.25">
      <c r="D114" s="55"/>
      <c r="E114" s="55"/>
    </row>
    <row r="115" spans="4:5" s="1" customFormat="1" ht="15" customHeight="1" x14ac:dyDescent="0.25">
      <c r="D115" s="55"/>
      <c r="E115" s="55"/>
    </row>
    <row r="116" spans="4:5" s="1" customFormat="1" ht="15" customHeight="1" x14ac:dyDescent="0.25">
      <c r="D116" s="55"/>
      <c r="E116" s="55"/>
    </row>
    <row r="117" spans="4:5" s="1" customFormat="1" ht="15" customHeight="1" x14ac:dyDescent="0.25">
      <c r="D117" s="55"/>
      <c r="E117" s="55"/>
    </row>
    <row r="118" spans="4:5" s="1" customFormat="1" ht="15" customHeight="1" x14ac:dyDescent="0.25">
      <c r="D118" s="55"/>
      <c r="E118" s="55"/>
    </row>
    <row r="119" spans="4:5" s="1" customFormat="1" ht="15" customHeight="1" x14ac:dyDescent="0.25">
      <c r="D119" s="55"/>
      <c r="E119" s="55"/>
    </row>
    <row r="120" spans="4:5" s="1" customFormat="1" ht="15" customHeight="1" x14ac:dyDescent="0.25">
      <c r="D120" s="55"/>
      <c r="E120" s="55"/>
    </row>
    <row r="121" spans="4:5" s="1" customFormat="1" ht="15" customHeight="1" x14ac:dyDescent="0.25">
      <c r="D121" s="55"/>
      <c r="E121" s="55"/>
    </row>
    <row r="122" spans="4:5" s="1" customFormat="1" ht="15" customHeight="1" x14ac:dyDescent="0.25">
      <c r="D122" s="55"/>
      <c r="E122" s="55"/>
    </row>
    <row r="123" spans="4:5" s="1" customFormat="1" ht="15" customHeight="1" x14ac:dyDescent="0.25">
      <c r="D123" s="55"/>
      <c r="E123" s="55"/>
    </row>
    <row r="124" spans="4:5" s="1" customFormat="1" ht="15" customHeight="1" x14ac:dyDescent="0.25">
      <c r="D124" s="55"/>
      <c r="E124" s="55"/>
    </row>
    <row r="125" spans="4:5" s="1" customFormat="1" ht="15" customHeight="1" x14ac:dyDescent="0.25">
      <c r="D125" s="55"/>
      <c r="E125" s="55"/>
    </row>
    <row r="126" spans="4:5" s="1" customFormat="1" ht="15" customHeight="1" x14ac:dyDescent="0.25">
      <c r="D126" s="55"/>
      <c r="E126" s="55"/>
    </row>
    <row r="127" spans="4:5" s="1" customFormat="1" ht="15" customHeight="1" x14ac:dyDescent="0.25">
      <c r="D127" s="55"/>
      <c r="E127" s="55"/>
    </row>
    <row r="128" spans="4:5" s="1" customFormat="1" ht="15" customHeight="1" x14ac:dyDescent="0.25">
      <c r="D128" s="55"/>
      <c r="E128" s="55"/>
    </row>
    <row r="129" spans="4:5" s="1" customFormat="1" ht="15" customHeight="1" x14ac:dyDescent="0.25">
      <c r="D129" s="55"/>
      <c r="E129" s="55"/>
    </row>
    <row r="130" spans="4:5" s="1" customFormat="1" ht="15" customHeight="1" x14ac:dyDescent="0.25">
      <c r="D130" s="55"/>
      <c r="E130" s="55"/>
    </row>
    <row r="131" spans="4:5" s="1" customFormat="1" ht="15" customHeight="1" x14ac:dyDescent="0.25">
      <c r="D131" s="55"/>
      <c r="E131" s="55"/>
    </row>
    <row r="132" spans="4:5" s="1" customFormat="1" ht="15" customHeight="1" x14ac:dyDescent="0.25">
      <c r="D132" s="55"/>
      <c r="E132" s="55"/>
    </row>
    <row r="133" spans="4:5" s="1" customFormat="1" ht="15" customHeight="1" x14ac:dyDescent="0.25">
      <c r="D133" s="55"/>
      <c r="E133" s="55"/>
    </row>
    <row r="134" spans="4:5" s="1" customFormat="1" ht="15" customHeight="1" x14ac:dyDescent="0.25">
      <c r="D134" s="55"/>
      <c r="E134" s="55"/>
    </row>
    <row r="135" spans="4:5" s="1" customFormat="1" ht="15" customHeight="1" x14ac:dyDescent="0.25">
      <c r="D135" s="55"/>
      <c r="E135" s="55"/>
    </row>
    <row r="136" spans="4:5" s="1" customFormat="1" ht="15" customHeight="1" x14ac:dyDescent="0.25">
      <c r="D136" s="55"/>
      <c r="E136" s="55"/>
    </row>
    <row r="137" spans="4:5" s="1" customFormat="1" ht="15" customHeight="1" x14ac:dyDescent="0.25">
      <c r="D137" s="55"/>
      <c r="E137" s="55"/>
    </row>
    <row r="138" spans="4:5" s="1" customFormat="1" ht="15" customHeight="1" x14ac:dyDescent="0.25">
      <c r="D138" s="55"/>
      <c r="E138" s="55"/>
    </row>
    <row r="139" spans="4:5" s="1" customFormat="1" ht="15" customHeight="1" x14ac:dyDescent="0.25">
      <c r="D139" s="55"/>
      <c r="E139" s="55"/>
    </row>
    <row r="140" spans="4:5" s="1" customFormat="1" ht="15" customHeight="1" x14ac:dyDescent="0.25">
      <c r="D140" s="55"/>
      <c r="E140" s="55"/>
    </row>
    <row r="141" spans="4:5" s="1" customFormat="1" ht="15" customHeight="1" x14ac:dyDescent="0.25">
      <c r="D141" s="55"/>
      <c r="E141" s="55"/>
    </row>
    <row r="142" spans="4:5" s="1" customFormat="1" ht="15" customHeight="1" x14ac:dyDescent="0.25">
      <c r="D142" s="55"/>
      <c r="E142" s="55"/>
    </row>
    <row r="143" spans="4:5" s="1" customFormat="1" ht="15" customHeight="1" x14ac:dyDescent="0.25">
      <c r="D143" s="55"/>
      <c r="E143" s="55"/>
    </row>
    <row r="144" spans="4:5" s="1" customFormat="1" ht="15" customHeight="1" x14ac:dyDescent="0.25">
      <c r="D144" s="55"/>
      <c r="E144" s="55"/>
    </row>
    <row r="145" spans="4:5" s="1" customFormat="1" ht="15" customHeight="1" x14ac:dyDescent="0.25">
      <c r="D145" s="55"/>
      <c r="E145" s="55"/>
    </row>
    <row r="146" spans="4:5" s="1" customFormat="1" ht="15" customHeight="1" x14ac:dyDescent="0.25">
      <c r="D146" s="55"/>
      <c r="E146" s="55"/>
    </row>
    <row r="147" spans="4:5" s="1" customFormat="1" ht="15" customHeight="1" x14ac:dyDescent="0.25">
      <c r="D147" s="55"/>
      <c r="E147" s="55"/>
    </row>
    <row r="148" spans="4:5" s="1" customFormat="1" ht="15" customHeight="1" x14ac:dyDescent="0.25">
      <c r="D148" s="55"/>
      <c r="E148" s="55"/>
    </row>
    <row r="149" spans="4:5" s="1" customFormat="1" ht="15" customHeight="1" x14ac:dyDescent="0.25">
      <c r="D149" s="55"/>
      <c r="E149" s="55"/>
    </row>
    <row r="150" spans="4:5" s="1" customFormat="1" ht="15" customHeight="1" x14ac:dyDescent="0.25">
      <c r="D150" s="55"/>
      <c r="E150" s="55"/>
    </row>
    <row r="151" spans="4:5" s="1" customFormat="1" ht="15" customHeight="1" x14ac:dyDescent="0.25">
      <c r="D151" s="55"/>
      <c r="E151" s="55"/>
    </row>
    <row r="152" spans="4:5" s="1" customFormat="1" ht="15" customHeight="1" x14ac:dyDescent="0.25">
      <c r="D152" s="55"/>
      <c r="E152" s="55"/>
    </row>
    <row r="153" spans="4:5" s="1" customFormat="1" ht="15" customHeight="1" x14ac:dyDescent="0.25">
      <c r="D153" s="55"/>
      <c r="E153" s="55"/>
    </row>
    <row r="154" spans="4:5" s="1" customFormat="1" ht="15" customHeight="1" x14ac:dyDescent="0.25">
      <c r="D154" s="55"/>
      <c r="E154" s="55"/>
    </row>
    <row r="155" spans="4:5" s="1" customFormat="1" ht="15" customHeight="1" x14ac:dyDescent="0.25">
      <c r="D155" s="55"/>
      <c r="E155" s="55"/>
    </row>
    <row r="156" spans="4:5" s="1" customFormat="1" ht="15" customHeight="1" x14ac:dyDescent="0.25">
      <c r="D156" s="55"/>
      <c r="E156" s="55"/>
    </row>
    <row r="157" spans="4:5" s="1" customFormat="1" ht="15" customHeight="1" x14ac:dyDescent="0.25">
      <c r="D157" s="55"/>
      <c r="E157" s="55"/>
    </row>
    <row r="158" spans="4:5" s="1" customFormat="1" ht="15" customHeight="1" x14ac:dyDescent="0.25">
      <c r="D158" s="55"/>
      <c r="E158" s="55"/>
    </row>
    <row r="159" spans="4:5" s="1" customFormat="1" ht="15" customHeight="1" x14ac:dyDescent="0.25">
      <c r="D159" s="55"/>
      <c r="E159" s="55"/>
    </row>
    <row r="160" spans="4:5" s="1" customFormat="1" ht="15" customHeight="1" x14ac:dyDescent="0.25">
      <c r="D160" s="55"/>
      <c r="E160" s="55"/>
    </row>
    <row r="161" spans="4:5" s="1" customFormat="1" ht="15" customHeight="1" x14ac:dyDescent="0.25">
      <c r="D161" s="55"/>
      <c r="E161" s="55"/>
    </row>
    <row r="162" spans="4:5" s="1" customFormat="1" ht="15" customHeight="1" x14ac:dyDescent="0.25">
      <c r="D162" s="55"/>
      <c r="E162" s="55"/>
    </row>
    <row r="163" spans="4:5" s="1" customFormat="1" ht="15" customHeight="1" x14ac:dyDescent="0.25">
      <c r="D163" s="55"/>
      <c r="E163" s="55"/>
    </row>
    <row r="164" spans="4:5" s="1" customFormat="1" ht="15" customHeight="1" x14ac:dyDescent="0.25">
      <c r="D164" s="55"/>
      <c r="E164" s="55"/>
    </row>
    <row r="165" spans="4:5" s="1" customFormat="1" ht="15" customHeight="1" x14ac:dyDescent="0.25">
      <c r="D165" s="55"/>
      <c r="E165" s="55"/>
    </row>
    <row r="166" spans="4:5" s="1" customFormat="1" ht="15" customHeight="1" x14ac:dyDescent="0.25">
      <c r="D166" s="55"/>
      <c r="E166" s="55"/>
    </row>
    <row r="167" spans="4:5" s="1" customFormat="1" ht="15" customHeight="1" x14ac:dyDescent="0.25">
      <c r="D167" s="55"/>
      <c r="E167" s="55"/>
    </row>
    <row r="168" spans="4:5" s="1" customFormat="1" ht="15" customHeight="1" x14ac:dyDescent="0.25">
      <c r="D168" s="55"/>
      <c r="E168" s="55"/>
    </row>
    <row r="169" spans="4:5" s="1" customFormat="1" ht="15" customHeight="1" x14ac:dyDescent="0.25">
      <c r="D169" s="55"/>
      <c r="E169" s="55"/>
    </row>
    <row r="170" spans="4:5" s="1" customFormat="1" ht="15" customHeight="1" x14ac:dyDescent="0.25">
      <c r="D170" s="55"/>
      <c r="E170" s="55"/>
    </row>
    <row r="171" spans="4:5" s="1" customFormat="1" ht="15" customHeight="1" x14ac:dyDescent="0.25">
      <c r="D171" s="55"/>
      <c r="E171" s="55"/>
    </row>
    <row r="172" spans="4:5" s="1" customFormat="1" ht="15" customHeight="1" x14ac:dyDescent="0.25">
      <c r="D172" s="55"/>
      <c r="E172" s="55"/>
    </row>
    <row r="173" spans="4:5" s="1" customFormat="1" ht="15" customHeight="1" x14ac:dyDescent="0.25">
      <c r="D173" s="55"/>
      <c r="E173" s="55"/>
    </row>
    <row r="174" spans="4:5" s="1" customFormat="1" ht="15" customHeight="1" x14ac:dyDescent="0.25">
      <c r="D174" s="55"/>
      <c r="E174" s="55"/>
    </row>
    <row r="175" spans="4:5" s="1" customFormat="1" ht="15" customHeight="1" x14ac:dyDescent="0.25">
      <c r="D175" s="55"/>
      <c r="E175" s="55"/>
    </row>
    <row r="176" spans="4:5" s="1" customFormat="1" ht="15" customHeight="1" x14ac:dyDescent="0.25">
      <c r="D176" s="55"/>
      <c r="E176" s="55"/>
    </row>
    <row r="177" spans="4:5" s="1" customFormat="1" ht="15" customHeight="1" x14ac:dyDescent="0.25">
      <c r="D177" s="55"/>
      <c r="E177" s="55"/>
    </row>
    <row r="178" spans="4:5" s="1" customFormat="1" ht="15" customHeight="1" x14ac:dyDescent="0.25">
      <c r="D178" s="55"/>
      <c r="E178" s="55"/>
    </row>
    <row r="179" spans="4:5" s="1" customFormat="1" ht="15" customHeight="1" x14ac:dyDescent="0.25">
      <c r="D179" s="55"/>
      <c r="E179" s="55"/>
    </row>
    <row r="180" spans="4:5" s="1" customFormat="1" ht="15" customHeight="1" x14ac:dyDescent="0.25">
      <c r="D180" s="55"/>
      <c r="E180" s="55"/>
    </row>
    <row r="181" spans="4:5" s="1" customFormat="1" ht="15" customHeight="1" x14ac:dyDescent="0.25">
      <c r="D181" s="55"/>
      <c r="E181" s="55"/>
    </row>
    <row r="182" spans="4:5" s="1" customFormat="1" ht="15" customHeight="1" x14ac:dyDescent="0.25">
      <c r="D182" s="55"/>
      <c r="E182" s="55"/>
    </row>
    <row r="183" spans="4:5" s="1" customFormat="1" ht="15" customHeight="1" x14ac:dyDescent="0.25">
      <c r="D183" s="55"/>
      <c r="E183" s="55"/>
    </row>
    <row r="184" spans="4:5" s="1" customFormat="1" ht="15" customHeight="1" x14ac:dyDescent="0.25">
      <c r="D184" s="55"/>
      <c r="E184" s="55"/>
    </row>
    <row r="185" spans="4:5" s="1" customFormat="1" ht="15" customHeight="1" x14ac:dyDescent="0.25">
      <c r="D185" s="55"/>
      <c r="E185" s="55"/>
    </row>
    <row r="186" spans="4:5" s="1" customFormat="1" ht="15" customHeight="1" x14ac:dyDescent="0.25">
      <c r="D186" s="55"/>
      <c r="E186" s="55"/>
    </row>
    <row r="187" spans="4:5" s="1" customFormat="1" ht="15" customHeight="1" x14ac:dyDescent="0.25">
      <c r="D187" s="55"/>
      <c r="E187" s="55"/>
    </row>
    <row r="188" spans="4:5" s="1" customFormat="1" ht="15" customHeight="1" x14ac:dyDescent="0.25">
      <c r="D188" s="55"/>
      <c r="E188" s="55"/>
    </row>
    <row r="189" spans="4:5" s="1" customFormat="1" ht="15" customHeight="1" x14ac:dyDescent="0.25">
      <c r="D189" s="55"/>
      <c r="E189" s="55"/>
    </row>
    <row r="190" spans="4:5" s="1" customFormat="1" ht="15" customHeight="1" x14ac:dyDescent="0.25">
      <c r="D190" s="55"/>
      <c r="E190" s="55"/>
    </row>
    <row r="191" spans="4:5" s="1" customFormat="1" ht="15" customHeight="1" x14ac:dyDescent="0.25">
      <c r="D191" s="55"/>
      <c r="E191" s="55"/>
    </row>
    <row r="192" spans="4:5" s="1" customFormat="1" ht="15" customHeight="1" x14ac:dyDescent="0.25">
      <c r="D192" s="55"/>
      <c r="E192" s="55"/>
    </row>
    <row r="193" spans="4:5" s="1" customFormat="1" ht="15" customHeight="1" x14ac:dyDescent="0.25">
      <c r="D193" s="55"/>
      <c r="E193" s="55"/>
    </row>
    <row r="194" spans="4:5" s="1" customFormat="1" ht="15" customHeight="1" x14ac:dyDescent="0.25">
      <c r="D194" s="55"/>
      <c r="E194" s="55"/>
    </row>
    <row r="195" spans="4:5" s="1" customFormat="1" ht="15" customHeight="1" x14ac:dyDescent="0.25">
      <c r="D195" s="55"/>
      <c r="E195" s="55"/>
    </row>
    <row r="196" spans="4:5" s="1" customFormat="1" ht="15" customHeight="1" x14ac:dyDescent="0.25">
      <c r="D196" s="55"/>
      <c r="E196" s="55"/>
    </row>
    <row r="197" spans="4:5" s="1" customFormat="1" ht="15" customHeight="1" x14ac:dyDescent="0.25">
      <c r="D197" s="55"/>
      <c r="E197" s="55"/>
    </row>
    <row r="198" spans="4:5" s="1" customFormat="1" ht="15" customHeight="1" x14ac:dyDescent="0.25">
      <c r="D198" s="55"/>
      <c r="E198" s="55"/>
    </row>
    <row r="199" spans="4:5" s="1" customFormat="1" ht="15" customHeight="1" x14ac:dyDescent="0.25">
      <c r="D199" s="55"/>
      <c r="E199" s="55"/>
    </row>
    <row r="200" spans="4:5" s="1" customFormat="1" ht="15" customHeight="1" x14ac:dyDescent="0.25">
      <c r="D200" s="55"/>
      <c r="E200" s="55"/>
    </row>
    <row r="201" spans="4:5" s="1" customFormat="1" ht="15" customHeight="1" x14ac:dyDescent="0.25">
      <c r="D201" s="55"/>
      <c r="E201" s="55"/>
    </row>
    <row r="202" spans="4:5" s="1" customFormat="1" ht="15" customHeight="1" x14ac:dyDescent="0.25">
      <c r="D202" s="55"/>
      <c r="E202" s="55"/>
    </row>
    <row r="203" spans="4:5" s="1" customFormat="1" ht="15" customHeight="1" x14ac:dyDescent="0.25">
      <c r="D203" s="55"/>
      <c r="E203" s="55"/>
    </row>
    <row r="204" spans="4:5" s="1" customFormat="1" ht="15" customHeight="1" x14ac:dyDescent="0.25">
      <c r="D204" s="55"/>
      <c r="E204" s="55"/>
    </row>
    <row r="205" spans="4:5" s="1" customFormat="1" ht="15" customHeight="1" x14ac:dyDescent="0.25">
      <c r="D205" s="55"/>
      <c r="E205" s="55"/>
    </row>
    <row r="206" spans="4:5" s="1" customFormat="1" ht="15" customHeight="1" x14ac:dyDescent="0.25">
      <c r="D206" s="55"/>
      <c r="E206" s="55"/>
    </row>
    <row r="207" spans="4:5" s="1" customFormat="1" ht="15" customHeight="1" x14ac:dyDescent="0.25">
      <c r="D207" s="55"/>
      <c r="E207" s="55"/>
    </row>
    <row r="208" spans="4:5" s="1" customFormat="1" ht="15" customHeight="1" x14ac:dyDescent="0.25">
      <c r="D208" s="55"/>
      <c r="E208" s="55"/>
    </row>
    <row r="209" spans="4:5" s="1" customFormat="1" ht="15" customHeight="1" x14ac:dyDescent="0.25">
      <c r="D209" s="55"/>
      <c r="E209" s="55"/>
    </row>
    <row r="210" spans="4:5" s="1" customFormat="1" ht="15" customHeight="1" x14ac:dyDescent="0.25">
      <c r="D210" s="55"/>
      <c r="E210" s="55"/>
    </row>
    <row r="211" spans="4:5" s="1" customFormat="1" ht="15" customHeight="1" x14ac:dyDescent="0.25">
      <c r="D211" s="55"/>
      <c r="E211" s="55"/>
    </row>
    <row r="212" spans="4:5" s="1" customFormat="1" ht="15" customHeight="1" x14ac:dyDescent="0.25">
      <c r="D212" s="55"/>
      <c r="E212" s="55"/>
    </row>
    <row r="213" spans="4:5" s="1" customFormat="1" ht="15" customHeight="1" x14ac:dyDescent="0.25">
      <c r="D213" s="55"/>
      <c r="E213" s="55"/>
    </row>
    <row r="214" spans="4:5" s="1" customFormat="1" ht="15" customHeight="1" x14ac:dyDescent="0.25">
      <c r="D214" s="55"/>
      <c r="E214" s="55"/>
    </row>
    <row r="215" spans="4:5" s="1" customFormat="1" ht="15" customHeight="1" x14ac:dyDescent="0.25">
      <c r="D215" s="55"/>
      <c r="E215" s="55"/>
    </row>
    <row r="216" spans="4:5" s="1" customFormat="1" ht="15" customHeight="1" x14ac:dyDescent="0.25">
      <c r="D216" s="55"/>
      <c r="E216" s="55"/>
    </row>
    <row r="217" spans="4:5" s="1" customFormat="1" ht="15" customHeight="1" x14ac:dyDescent="0.25">
      <c r="D217" s="55"/>
      <c r="E217" s="55"/>
    </row>
    <row r="218" spans="4:5" s="1" customFormat="1" ht="15" customHeight="1" x14ac:dyDescent="0.25">
      <c r="D218" s="55"/>
      <c r="E218" s="55"/>
    </row>
    <row r="219" spans="4:5" s="1" customFormat="1" ht="15" customHeight="1" x14ac:dyDescent="0.25">
      <c r="D219" s="55"/>
      <c r="E219" s="55"/>
    </row>
    <row r="220" spans="4:5" s="1" customFormat="1" ht="15" customHeight="1" x14ac:dyDescent="0.25">
      <c r="D220" s="55"/>
      <c r="E220" s="55"/>
    </row>
    <row r="221" spans="4:5" s="1" customFormat="1" ht="15" customHeight="1" x14ac:dyDescent="0.25">
      <c r="D221" s="55"/>
      <c r="E221" s="55"/>
    </row>
    <row r="222" spans="4:5" s="1" customFormat="1" ht="15" customHeight="1" x14ac:dyDescent="0.25">
      <c r="D222" s="55"/>
      <c r="E222" s="55"/>
    </row>
    <row r="223" spans="4:5" s="1" customFormat="1" ht="15" customHeight="1" x14ac:dyDescent="0.25">
      <c r="D223" s="55"/>
      <c r="E223" s="55"/>
    </row>
    <row r="224" spans="4:5" s="1" customFormat="1" ht="15" customHeight="1" x14ac:dyDescent="0.25">
      <c r="D224" s="55"/>
      <c r="E224" s="55"/>
    </row>
    <row r="225" spans="4:5" s="1" customFormat="1" ht="15" customHeight="1" x14ac:dyDescent="0.25">
      <c r="D225" s="55"/>
      <c r="E225" s="55"/>
    </row>
    <row r="226" spans="4:5" s="1" customFormat="1" ht="15" customHeight="1" x14ac:dyDescent="0.25">
      <c r="D226" s="55"/>
      <c r="E226" s="55"/>
    </row>
    <row r="227" spans="4:5" s="1" customFormat="1" ht="15" customHeight="1" x14ac:dyDescent="0.25">
      <c r="D227" s="55"/>
      <c r="E227" s="55"/>
    </row>
    <row r="228" spans="4:5" s="1" customFormat="1" ht="15" customHeight="1" x14ac:dyDescent="0.25">
      <c r="D228" s="55"/>
      <c r="E228" s="55"/>
    </row>
    <row r="229" spans="4:5" s="1" customFormat="1" ht="15" customHeight="1" x14ac:dyDescent="0.25">
      <c r="D229" s="55"/>
      <c r="E229" s="55"/>
    </row>
    <row r="230" spans="4:5" s="1" customFormat="1" ht="15" customHeight="1" x14ac:dyDescent="0.25">
      <c r="D230" s="55"/>
      <c r="E230" s="55"/>
    </row>
    <row r="231" spans="4:5" s="1" customFormat="1" ht="15" customHeight="1" x14ac:dyDescent="0.25">
      <c r="D231" s="55"/>
      <c r="E231" s="55"/>
    </row>
    <row r="232" spans="4:5" s="1" customFormat="1" ht="15" customHeight="1" x14ac:dyDescent="0.25">
      <c r="D232" s="55"/>
      <c r="E232" s="55"/>
    </row>
    <row r="233" spans="4:5" s="1" customFormat="1" ht="15" customHeight="1" x14ac:dyDescent="0.25">
      <c r="D233" s="55"/>
      <c r="E233" s="55"/>
    </row>
    <row r="234" spans="4:5" s="1" customFormat="1" ht="15" customHeight="1" x14ac:dyDescent="0.25">
      <c r="D234" s="55"/>
      <c r="E234" s="55"/>
    </row>
    <row r="235" spans="4:5" s="1" customFormat="1" ht="15" customHeight="1" x14ac:dyDescent="0.25">
      <c r="D235" s="55"/>
      <c r="E235" s="55"/>
    </row>
    <row r="236" spans="4:5" s="1" customFormat="1" ht="15" customHeight="1" x14ac:dyDescent="0.25">
      <c r="D236" s="55"/>
      <c r="E236" s="55"/>
    </row>
    <row r="237" spans="4:5" s="1" customFormat="1" ht="15" customHeight="1" x14ac:dyDescent="0.25">
      <c r="D237" s="55"/>
      <c r="E237" s="55"/>
    </row>
    <row r="238" spans="4:5" s="1" customFormat="1" ht="15" customHeight="1" x14ac:dyDescent="0.25">
      <c r="D238" s="55"/>
      <c r="E238" s="55"/>
    </row>
    <row r="239" spans="4:5" s="1" customFormat="1" ht="15" customHeight="1" x14ac:dyDescent="0.25">
      <c r="D239" s="55"/>
      <c r="E239" s="55"/>
    </row>
    <row r="240" spans="4:5" s="1" customFormat="1" ht="15" customHeight="1" x14ac:dyDescent="0.25">
      <c r="D240" s="55"/>
      <c r="E240" s="55"/>
    </row>
    <row r="241" spans="4:5" s="1" customFormat="1" ht="15" customHeight="1" x14ac:dyDescent="0.25">
      <c r="D241" s="55"/>
      <c r="E241" s="55"/>
    </row>
    <row r="242" spans="4:5" s="1" customFormat="1" ht="15" customHeight="1" x14ac:dyDescent="0.25">
      <c r="D242" s="55"/>
      <c r="E242" s="55"/>
    </row>
    <row r="243" spans="4:5" s="1" customFormat="1" ht="15" customHeight="1" x14ac:dyDescent="0.25">
      <c r="D243" s="55"/>
      <c r="E243" s="55"/>
    </row>
    <row r="244" spans="4:5" s="1" customFormat="1" ht="15" customHeight="1" x14ac:dyDescent="0.25">
      <c r="D244" s="55"/>
      <c r="E244" s="55"/>
    </row>
    <row r="245" spans="4:5" s="1" customFormat="1" ht="15" customHeight="1" x14ac:dyDescent="0.25">
      <c r="D245" s="55"/>
      <c r="E245" s="55"/>
    </row>
    <row r="246" spans="4:5" s="1" customFormat="1" ht="15" customHeight="1" x14ac:dyDescent="0.25">
      <c r="D246" s="55"/>
      <c r="E246" s="55"/>
    </row>
    <row r="247" spans="4:5" s="1" customFormat="1" ht="15" customHeight="1" x14ac:dyDescent="0.25">
      <c r="D247" s="55"/>
      <c r="E247" s="55"/>
    </row>
  </sheetData>
  <sheetProtection sheet="1" formatCells="0" formatColumns="0" formatRows="0" sort="0" autoFilter="0"/>
  <autoFilter ref="A8:O24" xr:uid="{DF168587-7958-4750-9BD0-A6E2B15D9BAE}"/>
  <mergeCells count="6">
    <mergeCell ref="L7:P7"/>
    <mergeCell ref="A7:A8"/>
    <mergeCell ref="E7:E8"/>
    <mergeCell ref="D7:D8"/>
    <mergeCell ref="C7:C8"/>
    <mergeCell ref="B7:B8"/>
  </mergeCells>
  <phoneticPr fontId="3" type="noConversion"/>
  <pageMargins left="0.7" right="0.7" top="0.75" bottom="0.75" header="0.3" footer="0.3"/>
  <pageSetup orientation="portrait" horizontalDpi="1200" verticalDpi="1200" r:id="rId1"/>
  <drawing r:id="rId2"/>
  <extLst>
    <ext xmlns:x14="http://schemas.microsoft.com/office/spreadsheetml/2009/9/main" uri="{78C0D931-6437-407d-A8EE-F0AAD7539E65}">
      <x14:conditionalFormattings>
        <x14:conditionalFormatting xmlns:xm="http://schemas.microsoft.com/office/excel/2006/main">
          <x14:cfRule type="cellIs" priority="1" operator="lessThan" id="{44F305E0-A457-486D-ABCB-51CF0AF0131F}">
            <xm:f>Inputs!$B$32</xm:f>
            <x14:dxf>
              <font>
                <color rgb="FF9C0006"/>
              </font>
              <fill>
                <patternFill>
                  <bgColor rgb="FFFFC7CE"/>
                </patternFill>
              </fill>
            </x14:dxf>
          </x14:cfRule>
          <xm:sqref>F9:P24</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29f62856-1543-49d4-a736-4569d363f533" ContentTypeId="0x0101" PreviousValue="false"/>
</file>

<file path=customXml/item3.xml><?xml version="1.0" encoding="utf-8"?>
<ct:contentTypeSchema xmlns:ct="http://schemas.microsoft.com/office/2006/metadata/contentType" xmlns:ma="http://schemas.microsoft.com/office/2006/metadata/properties/metaAttributes" ct:_="" ma:_="" ma:contentTypeName="Document" ma:contentTypeID="0x010100D723352F79007E408EFF44D6142FFCE2" ma:contentTypeVersion="21" ma:contentTypeDescription="Create a new document." ma:contentTypeScope="" ma:versionID="6ac47ccbc9efb37c530411a1abf678bb">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fecc2597-e8fd-4279-ac06-bd7c891938be" xmlns:ns6="ead8da0f-3542-4e50-96c8-f1f698624e86" targetNamespace="http://schemas.microsoft.com/office/2006/metadata/properties" ma:root="true" ma:fieldsID="d7d0fad56e7f41310fc88016d86f57c2" ns1:_="" ns2:_="" ns3:_="" ns4:_="" ns5:_="" ns6:_="">
    <xsd:import namespace="http://schemas.microsoft.com/sharepoint/v3"/>
    <xsd:import namespace="4ffa91fb-a0ff-4ac5-b2db-65c790d184a4"/>
    <xsd:import namespace="http://schemas.microsoft.com/sharepoint.v3"/>
    <xsd:import namespace="http://schemas.microsoft.com/sharepoint/v3/fields"/>
    <xsd:import namespace="fecc2597-e8fd-4279-ac06-bd7c891938be"/>
    <xsd:import namespace="ead8da0f-3542-4e50-96c8-f1f698624e86"/>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MediaServiceMetadata" minOccurs="0"/>
                <xsd:element ref="ns6:MediaServiceFastMetadata" minOccurs="0"/>
                <xsd:element ref="ns6:MediaServiceAutoTags" minOccurs="0"/>
                <xsd:element ref="ns6:MediaServiceOCR" minOccurs="0"/>
                <xsd:element ref="ns6:MediaServiceGenerationTime" minOccurs="0"/>
                <xsd:element ref="ns6:MediaServiceEventHashCode" minOccurs="0"/>
                <xsd:element ref="ns1:_ip_UnifiedCompliancePolicyProperties" minOccurs="0"/>
                <xsd:element ref="ns1:_ip_UnifiedCompliancePolicyUIAction" minOccurs="0"/>
                <xsd:element ref="ns6:lcf76f155ced4ddcb4097134ff3c332f" minOccurs="0"/>
                <xsd:element ref="ns6:MediaServiceObjectDetectorVersions" minOccurs="0"/>
                <xsd:element ref="ns6:MediaServiceSearchProperties" minOccurs="0"/>
                <xsd:element ref="ns6:MediaServiceDateTaken" minOccurs="0"/>
                <xsd:element ref="ns6:MediaServiceLocation" minOccurs="0"/>
                <xsd:element ref="ns6: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7" nillable="true" ma:displayName="Unified Compliance Policy Properties" ma:hidden="true" ma:internalName="_ip_UnifiedCompliancePolicyProperties">
      <xsd:simpleType>
        <xsd:restriction base="dms:Note"/>
      </xsd:simpleType>
    </xsd:element>
    <xsd:element name="_ip_UnifiedCompliancePolicyUIAction" ma:index="3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160cad11-562a-4490-8456-b2fd6f157897}" ma:internalName="TaxCatchAllLabel" ma:readOnly="true" ma:showField="CatchAllDataLabel" ma:web="fecc2597-e8fd-4279-ac06-bd7c891938be">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160cad11-562a-4490-8456-b2fd6f157897}" ma:internalName="TaxCatchAll" ma:showField="CatchAllData" ma:web="fecc2597-e8fd-4279-ac06-bd7c891938be">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ecc2597-e8fd-4279-ac06-bd7c891938be" elementFormDefault="qualified">
    <xsd:import namespace="http://schemas.microsoft.com/office/2006/documentManagement/types"/>
    <xsd:import namespace="http://schemas.microsoft.com/office/infopath/2007/PartnerControls"/>
    <xsd:element name="SharedWithUsers" ma:index="2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ad8da0f-3542-4e50-96c8-f1f698624e86" elementFormDefault="qualified">
    <xsd:import namespace="http://schemas.microsoft.com/office/2006/documentManagement/types"/>
    <xsd:import namespace="http://schemas.microsoft.com/office/infopath/2007/PartnerControls"/>
    <xsd:element name="MediaServiceMetadata" ma:index="31" nillable="true" ma:displayName="MediaServiceMetadata" ma:hidden="true" ma:internalName="MediaServiceMetadata" ma:readOnly="true">
      <xsd:simpleType>
        <xsd:restriction base="dms:Note"/>
      </xsd:simpleType>
    </xsd:element>
    <xsd:element name="MediaServiceFastMetadata" ma:index="32" nillable="true" ma:displayName="MediaServiceFastMetadata" ma:hidden="true" ma:internalName="MediaServiceFastMetadata" ma:readOnly="true">
      <xsd:simpleType>
        <xsd:restriction base="dms:Note"/>
      </xsd:simpleType>
    </xsd:element>
    <xsd:element name="MediaServiceAutoTags" ma:index="33" nillable="true" ma:displayName="Tags" ma:internalName="MediaServiceAutoTags" ma:readOnly="true">
      <xsd:simpleType>
        <xsd:restriction base="dms:Text"/>
      </xsd:simple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lcf76f155ced4ddcb4097134ff3c332f" ma:index="40"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41" nillable="true" ma:displayName="MediaServiceObjectDetectorVersions" ma:hidden="true" ma:indexed="true" ma:internalName="MediaServiceObjectDetectorVersions" ma:readOnly="true">
      <xsd:simpleType>
        <xsd:restriction base="dms:Text"/>
      </xsd:simpleType>
    </xsd:element>
    <xsd:element name="MediaServiceSearchProperties" ma:index="42" nillable="true" ma:displayName="MediaServiceSearchProperties" ma:hidden="true" ma:internalName="MediaServiceSearchProperties" ma:readOnly="true">
      <xsd:simpleType>
        <xsd:restriction base="dms:Note"/>
      </xsd:simpleType>
    </xsd:element>
    <xsd:element name="MediaServiceDateTaken" ma:index="43" nillable="true" ma:displayName="MediaServiceDateTaken" ma:description="" ma:hidden="true" ma:indexed="true" ma:internalName="MediaServiceDateTaken" ma:readOnly="true">
      <xsd:simpleType>
        <xsd:restriction base="dms:Text"/>
      </xsd:simpleType>
    </xsd:element>
    <xsd:element name="MediaServiceLocation" ma:index="44" nillable="true" ma:displayName="Location" ma:description="" ma:indexed="true" ma:internalName="MediaServiceLocation" ma:readOnly="true">
      <xsd:simpleType>
        <xsd:restriction base="dms:Text"/>
      </xsd:simpleType>
    </xsd:element>
    <xsd:element name="MediaLengthInSeconds" ma:index="4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Coverage xmlns="http://schemas.microsoft.com/sharepoint/v3/fields" xsi:nil="true"/>
    <Record xmlns="4ffa91fb-a0ff-4ac5-b2db-65c790d184a4">Shared</Record>
    <EPA_x0020_Office xmlns="4ffa91fb-a0ff-4ac5-b2db-65c790d184a4" xsi:nil="true"/>
    <Document_x0020_Creation_x0020_Date xmlns="4ffa91fb-a0ff-4ac5-b2db-65c790d184a4">2024-09-30T20:42:55+00:00</Document_x0020_Creation_x0020_Date>
    <EPA_x0020_Related_x0020_Documents xmlns="4ffa91fb-a0ff-4ac5-b2db-65c790d184a4" xsi:nil="true"/>
    <_Source xmlns="http://schemas.microsoft.com/sharepoint/v3/fields" xsi:nil="true"/>
    <CategoryDescription xmlns="http://schemas.microsoft.com/sharepoint.v3" xsi:nil="true"/>
    <EPA_x0020_Contributor xmlns="4ffa91fb-a0ff-4ac5-b2db-65c790d184a4">
      <UserInfo>
        <DisplayName/>
        <AccountId xsi:nil="true"/>
        <AccountType/>
      </UserInfo>
    </EPA_x0020_Contributor>
    <TaxKeywordTaxHTField xmlns="4ffa91fb-a0ff-4ac5-b2db-65c790d184a4">
      <Terms xmlns="http://schemas.microsoft.com/office/infopath/2007/PartnerControls"/>
    </TaxKeywordTaxHTField>
    <Rights xmlns="4ffa91fb-a0ff-4ac5-b2db-65c790d184a4" xsi:nil="true"/>
    <Identifier xmlns="4ffa91fb-a0ff-4ac5-b2db-65c790d184a4" xsi:nil="true"/>
    <_ip_UnifiedCompliancePolicyUIAction xmlns="http://schemas.microsoft.com/sharepoint/v3" xsi:nil="true"/>
    <Creator xmlns="4ffa91fb-a0ff-4ac5-b2db-65c790d184a4">
      <UserInfo>
        <DisplayName/>
        <AccountId xsi:nil="true"/>
        <AccountType/>
      </UserInfo>
    </Creator>
    <_ip_UnifiedCompliancePolicyProperties xmlns="http://schemas.microsoft.com/sharepoint/v3" xsi:nil="true"/>
    <Language xmlns="http://schemas.microsoft.com/sharepoint/v3">English</Language>
    <j747ac98061d40f0aa7bd47e1db5675d xmlns="4ffa91fb-a0ff-4ac5-b2db-65c790d184a4">
      <Terms xmlns="http://schemas.microsoft.com/office/infopath/2007/PartnerControls"/>
    </j747ac98061d40f0aa7bd47e1db5675d>
    <lcf76f155ced4ddcb4097134ff3c332f xmlns="ead8da0f-3542-4e50-96c8-f1f698624e86">
      <Terms xmlns="http://schemas.microsoft.com/office/infopath/2007/PartnerControls"/>
    </lcf76f155ced4ddcb4097134ff3c332f>
    <TaxCatchAll xmlns="4ffa91fb-a0ff-4ac5-b2db-65c790d184a4" xsi:nil="true"/>
    <e3f09c3df709400db2417a7161762d62 xmlns="4ffa91fb-a0ff-4ac5-b2db-65c790d184a4">
      <Terms xmlns="http://schemas.microsoft.com/office/infopath/2007/PartnerControls"/>
    </e3f09c3df709400db2417a7161762d62>
    <External_x0020_Contributor xmlns="4ffa91fb-a0ff-4ac5-b2db-65c790d184a4" xsi:nil="true"/>
  </documentManagement>
</p:properties>
</file>

<file path=customXml/itemProps1.xml><?xml version="1.0" encoding="utf-8"?>
<ds:datastoreItem xmlns:ds="http://schemas.openxmlformats.org/officeDocument/2006/customXml" ds:itemID="{2F297274-005D-4979-B855-73E08CB7D76D}">
  <ds:schemaRefs>
    <ds:schemaRef ds:uri="http://schemas.microsoft.com/sharepoint/v3/contenttype/forms"/>
  </ds:schemaRefs>
</ds:datastoreItem>
</file>

<file path=customXml/itemProps2.xml><?xml version="1.0" encoding="utf-8"?>
<ds:datastoreItem xmlns:ds="http://schemas.openxmlformats.org/officeDocument/2006/customXml" ds:itemID="{223087CF-6683-41A3-9212-6EA7E0929D4A}">
  <ds:schemaRefs>
    <ds:schemaRef ds:uri="Microsoft.SharePoint.Taxonomy.ContentTypeSync"/>
  </ds:schemaRefs>
</ds:datastoreItem>
</file>

<file path=customXml/itemProps3.xml><?xml version="1.0" encoding="utf-8"?>
<ds:datastoreItem xmlns:ds="http://schemas.openxmlformats.org/officeDocument/2006/customXml" ds:itemID="{4E233C22-AE5D-4543-BB3C-8D35F4B96E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fecc2597-e8fd-4279-ac06-bd7c891938be"/>
    <ds:schemaRef ds:uri="ead8da0f-3542-4e50-96c8-f1f698624e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5597BAD-1AE5-428D-860C-E340BE3427A3}">
  <ds:schemaRefs>
    <ds:schemaRef ds:uri="fecc2597-e8fd-4279-ac06-bd7c891938be"/>
    <ds:schemaRef ds:uri="http://schemas.openxmlformats.org/package/2006/metadata/core-properties"/>
    <ds:schemaRef ds:uri="http://schemas.microsoft.com/office/2006/documentManagement/types"/>
    <ds:schemaRef ds:uri="http://schemas.microsoft.com/sharepoint.v3"/>
    <ds:schemaRef ds:uri="http://purl.org/dc/elements/1.1/"/>
    <ds:schemaRef ds:uri="ead8da0f-3542-4e50-96c8-f1f698624e86"/>
    <ds:schemaRef ds:uri="http://purl.org/dc/dcmitype/"/>
    <ds:schemaRef ds:uri="http://schemas.microsoft.com/office/infopath/2007/PartnerControls"/>
    <ds:schemaRef ds:uri="http://schemas.microsoft.com/sharepoint/v3/fields"/>
    <ds:schemaRef ds:uri="4ffa91fb-a0ff-4ac5-b2db-65c790d184a4"/>
    <ds:schemaRef ds:uri="http://www.w3.org/XML/1998/namespace"/>
    <ds:schemaRef ds:uri="http://schemas.microsoft.com/sharepoint/v3"/>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Cover Page</vt:lpstr>
      <vt:lpstr>READ ME</vt:lpstr>
      <vt:lpstr>Inputs</vt:lpstr>
      <vt:lpstr>Exposure </vt:lpstr>
      <vt:lpstr>Risk Estimates</vt:lpstr>
      <vt:lpstr>Inputs!Print_Area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2025-08-01T03:36:57Z</dcterms:created>
  <dcterms:modified xsi:type="dcterms:W3CDTF">2025-12-21T13:02:00Z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Document_x0020_Type">
    <vt:lpwstr/>
  </property>
  <property fmtid="{D5CDD505-2E9C-101B-9397-08002B2CF9AE}" pid="4" name="MediaServiceImageTags">
    <vt:lpwstr/>
  </property>
  <property fmtid="{D5CDD505-2E9C-101B-9397-08002B2CF9AE}" pid="5" name="ContentTypeId">
    <vt:lpwstr>0x010100D723352F79007E408EFF44D6142FFCE2</vt:lpwstr>
  </property>
  <property fmtid="{D5CDD505-2E9C-101B-9397-08002B2CF9AE}" pid="6" name="EPA Subject">
    <vt:lpwstr/>
  </property>
  <property fmtid="{D5CDD505-2E9C-101B-9397-08002B2CF9AE}" pid="7" name="EPA_x0020_Subject">
    <vt:lpwstr/>
  </property>
  <property fmtid="{D5CDD505-2E9C-101B-9397-08002B2CF9AE}" pid="8" name="Document Type">
    <vt:lpwstr/>
  </property>
</Properties>
</file>